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3980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<sst xmlns="http://schemas.openxmlformats.org/spreadsheetml/2006/main" count="72" uniqueCount="59">
  <si>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1.  Show that dy/dx = (So - Sf)/(1-Fr2)</t>
  </si>
  <si>
    <t>Solution:</t>
  </si>
  <si>
    <t xml:space="preserve">dy/dx = (So - Sf)/(1 + d(V2/2g)/dy) = (So - Sf)/(1 - Q2T/gA3) </t>
  </si>
  <si>
    <t>Q2T/gA3 = V2T/gA = V2/gD = Fr2</t>
  </si>
  <si>
    <t>Therefore, dy/dx = (So - Sf)(1 - Fr2)</t>
  </si>
  <si>
    <t>2.  Example 10-7</t>
  </si>
  <si>
    <t>TABLE 10-4. COMPUTATION OF THE FLOW PROFILE BY THE DIRECT STEP METHOD FOR EXAMPLE 10-7</t>
  </si>
  <si>
    <t>y</t>
  </si>
  <si>
    <t xml:space="preserve">           20 ft</t>
  </si>
  <si>
    <t xml:space="preserve">  z =2 </t>
  </si>
  <si>
    <t xml:space="preserve">       y </t>
  </si>
  <si>
    <t xml:space="preserve">   20 + 2(2y) = 20 + 4y</t>
  </si>
  <si>
    <t>A = (1/2)(20 + 20 + 4y)y = 2(10 + y)y</t>
  </si>
  <si>
    <t>P = 20 + 2*sqrt(y2+4y2) = 20 + 4.47 y2</t>
  </si>
  <si>
    <t>P</t>
  </si>
  <si>
    <t>4.47y</t>
  </si>
  <si>
    <t>R^4/3</t>
  </si>
  <si>
    <t>R</t>
  </si>
  <si>
    <t>A</t>
  </si>
  <si>
    <t>V</t>
  </si>
  <si>
    <t>aV2/2g</t>
  </si>
  <si>
    <t>E</t>
  </si>
  <si>
    <t>delE</t>
  </si>
  <si>
    <t>Sf</t>
  </si>
  <si>
    <t>Sfave</t>
  </si>
  <si>
    <t>So-Sfave</t>
  </si>
  <si>
    <t>delx</t>
  </si>
  <si>
    <t>x</t>
  </si>
  <si>
    <t>3.  Example 10-9</t>
  </si>
  <si>
    <t>TABLE 10-6.  COMPUTATION OF THE FLOW PROFILE FOR EXAMPLE 10-9 BY THE STANDARD STEP METHOD</t>
  </si>
  <si>
    <t>Station</t>
  </si>
  <si>
    <t>0 + 00</t>
  </si>
  <si>
    <t>Z</t>
  </si>
  <si>
    <t>H</t>
  </si>
  <si>
    <t>R^(4/3)</t>
  </si>
  <si>
    <t>hf</t>
  </si>
  <si>
    <t>he</t>
  </si>
  <si>
    <t>………</t>
  </si>
  <si>
    <t>……..</t>
  </si>
  <si>
    <t>………..</t>
  </si>
  <si>
    <t>1 + 55</t>
  </si>
  <si>
    <t>3 + 18</t>
  </si>
  <si>
    <t>del x</t>
  </si>
  <si>
    <t>4 + 91</t>
  </si>
  <si>
    <t>6 +79</t>
  </si>
  <si>
    <t>8 + 91</t>
  </si>
  <si>
    <t>11 + 46</t>
  </si>
  <si>
    <t>13 + 04</t>
  </si>
  <si>
    <t>15 + 00</t>
  </si>
  <si>
    <t>16 + 23</t>
  </si>
  <si>
    <t>17 + 77</t>
  </si>
  <si>
    <t>18 + 98</t>
  </si>
  <si>
    <t>20 + 50</t>
  </si>
  <si>
    <t>21 + 87</t>
  </si>
  <si>
    <t>23 + 75</t>
  </si>
  <si>
    <t>Given</t>
  </si>
  <si>
    <t>Q = 400 cms     n = 0.025     So = 0.0016     alpha = 1.10    yc = 2.22 m     yn = 3.36 m</t>
  </si>
  <si>
    <t>Q = 400 cms   n = 0.025   So = 0.0016   alpha = 1.10   he = 0   yc = 2.22 m   yn = 3.36 m</t>
  </si>
  <si>
    <t xml:space="preserve"> Elevation at dam = 600 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</si>
</sst>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16</xdr:row>
      <xdr:rowOff>66675</xdr:rowOff>
    </xdr:from>
    <xdr:to>
      <xdr:col>4</xdr:col>
      <xdr:colOff>28575</xdr:colOff>
      <xdr:row>21</xdr:row>
      <xdr:rowOff>28575</xdr:rowOff>
    </xdr:to>
    <xdr:sp>
      <xdr:nvSpPr>
        <xdr:cNvPr id="1" name="Line 1"/>
        <xdr:cNvSpPr>
          <a:spLocks/>
        </xdr:cNvSpPr>
      </xdr:nvSpPr>
      <xdr:spPr>
        <a:xfrm>
          <a:off x="1847850" y="2657475"/>
          <a:ext cx="6191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21</xdr:row>
      <xdr:rowOff>47625</xdr:rowOff>
    </xdr:from>
    <xdr:to>
      <xdr:col>5</xdr:col>
      <xdr:colOff>314325</xdr:colOff>
      <xdr:row>21</xdr:row>
      <xdr:rowOff>47625</xdr:rowOff>
    </xdr:to>
    <xdr:sp>
      <xdr:nvSpPr>
        <xdr:cNvPr id="2" name="Line 2"/>
        <xdr:cNvSpPr>
          <a:spLocks/>
        </xdr:cNvSpPr>
      </xdr:nvSpPr>
      <xdr:spPr>
        <a:xfrm>
          <a:off x="2466975" y="34480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16</xdr:row>
      <xdr:rowOff>85725</xdr:rowOff>
    </xdr:from>
    <xdr:to>
      <xdr:col>6</xdr:col>
      <xdr:colOff>571500</xdr:colOff>
      <xdr:row>21</xdr:row>
      <xdr:rowOff>47625</xdr:rowOff>
    </xdr:to>
    <xdr:sp>
      <xdr:nvSpPr>
        <xdr:cNvPr id="3" name="Line 4"/>
        <xdr:cNvSpPr>
          <a:spLocks/>
        </xdr:cNvSpPr>
      </xdr:nvSpPr>
      <xdr:spPr>
        <a:xfrm flipV="1">
          <a:off x="3352800" y="2676525"/>
          <a:ext cx="8763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19</xdr:row>
      <xdr:rowOff>9525</xdr:rowOff>
    </xdr:from>
    <xdr:to>
      <xdr:col>6</xdr:col>
      <xdr:colOff>361950</xdr:colOff>
      <xdr:row>19</xdr:row>
      <xdr:rowOff>9525</xdr:rowOff>
    </xdr:to>
    <xdr:sp>
      <xdr:nvSpPr>
        <xdr:cNvPr id="4" name="Line 9"/>
        <xdr:cNvSpPr>
          <a:spLocks/>
        </xdr:cNvSpPr>
      </xdr:nvSpPr>
      <xdr:spPr>
        <a:xfrm>
          <a:off x="3743325" y="3086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17</xdr:row>
      <xdr:rowOff>123825</xdr:rowOff>
    </xdr:from>
    <xdr:to>
      <xdr:col>6</xdr:col>
      <xdr:colOff>342900</xdr:colOff>
      <xdr:row>19</xdr:row>
      <xdr:rowOff>57150</xdr:rowOff>
    </xdr:to>
    <xdr:sp>
      <xdr:nvSpPr>
        <xdr:cNvPr id="5" name="Line 10"/>
        <xdr:cNvSpPr>
          <a:spLocks/>
        </xdr:cNvSpPr>
      </xdr:nvSpPr>
      <xdr:spPr>
        <a:xfrm flipV="1">
          <a:off x="4000500" y="28765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16</xdr:row>
      <xdr:rowOff>114300</xdr:rowOff>
    </xdr:from>
    <xdr:to>
      <xdr:col>6</xdr:col>
      <xdr:colOff>542925</xdr:colOff>
      <xdr:row>16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1885950" y="27051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16</xdr:row>
      <xdr:rowOff>123825</xdr:rowOff>
    </xdr:from>
    <xdr:to>
      <xdr:col>4</xdr:col>
      <xdr:colOff>228600</xdr:colOff>
      <xdr:row>21</xdr:row>
      <xdr:rowOff>38100</xdr:rowOff>
    </xdr:to>
    <xdr:sp>
      <xdr:nvSpPr>
        <xdr:cNvPr id="7" name="Line 12"/>
        <xdr:cNvSpPr>
          <a:spLocks/>
        </xdr:cNvSpPr>
      </xdr:nvSpPr>
      <xdr:spPr>
        <a:xfrm>
          <a:off x="2667000" y="27146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5"/>
  <sheetViews>
    <sheetView tabSelected="1" zoomScalePageLayoutView="0" workbookViewId="0" topLeftCell="A10">
      <selection activeCell="C20" sqref="C20"/>
    </sheetView>
  </sheetViews>
  <sheetFormatPr defaultColWidth="9.140625" defaultRowHeight="12.75"/>
  <sheetData>
    <row r="1" ht="12.75">
      <c r="A1" t="s">
        <v>0</v>
      </c>
    </row>
    <row r="3" ht="12.75">
      <c r="A3" t="s">
        <v>1</v>
      </c>
    </row>
    <row r="5" ht="12.75">
      <c r="A5" t="s">
        <v>2</v>
      </c>
    </row>
    <row r="7" ht="12.75">
      <c r="A7" t="s">
        <v>3</v>
      </c>
    </row>
    <row r="9" ht="12.75">
      <c r="A9" t="s">
        <v>4</v>
      </c>
    </row>
    <row r="12" ht="12.75">
      <c r="A12" t="s">
        <v>5</v>
      </c>
    </row>
    <row r="14" ht="12.75">
      <c r="A14" t="s">
        <v>6</v>
      </c>
    </row>
    <row r="15" spans="1:2" ht="12.75">
      <c r="A15" s="7" t="s">
        <v>55</v>
      </c>
      <c r="B15" s="6" t="s">
        <v>56</v>
      </c>
    </row>
    <row r="17" ht="12.75">
      <c r="E17" t="s">
        <v>11</v>
      </c>
    </row>
    <row r="19" spans="5:8" ht="12.75">
      <c r="E19" t="s">
        <v>10</v>
      </c>
      <c r="H19" t="s">
        <v>12</v>
      </c>
    </row>
    <row r="20" ht="12.75">
      <c r="G20" t="s">
        <v>9</v>
      </c>
    </row>
    <row r="21" spans="5:11" ht="12.75">
      <c r="E21" t="s">
        <v>8</v>
      </c>
      <c r="H21" t="s">
        <v>13</v>
      </c>
      <c r="K21" t="s">
        <v>15</v>
      </c>
    </row>
    <row r="24" spans="1:14" ht="12.75">
      <c r="A24" s="1" t="s">
        <v>7</v>
      </c>
      <c r="B24" s="1" t="s">
        <v>18</v>
      </c>
      <c r="C24" s="1" t="s">
        <v>14</v>
      </c>
      <c r="D24" s="1" t="s">
        <v>17</v>
      </c>
      <c r="E24" s="1" t="s">
        <v>16</v>
      </c>
      <c r="F24" s="2" t="s">
        <v>19</v>
      </c>
      <c r="G24" s="3" t="s">
        <v>20</v>
      </c>
      <c r="H24" s="3" t="s">
        <v>21</v>
      </c>
      <c r="I24" s="3" t="s">
        <v>22</v>
      </c>
      <c r="J24" s="1" t="s">
        <v>23</v>
      </c>
      <c r="K24" s="4" t="s">
        <v>24</v>
      </c>
      <c r="L24" s="4" t="s">
        <v>25</v>
      </c>
      <c r="M24" s="1" t="s">
        <v>26</v>
      </c>
      <c r="N24" s="5" t="s">
        <v>27</v>
      </c>
    </row>
    <row r="25" spans="1:14" ht="12.75">
      <c r="A25" s="1"/>
      <c r="B25" s="1"/>
      <c r="C25" s="1"/>
      <c r="D25" s="1"/>
      <c r="E25" s="1"/>
      <c r="F25" s="2"/>
      <c r="G25" s="3"/>
      <c r="H25" s="3"/>
      <c r="I25" s="3"/>
      <c r="J25" s="4"/>
      <c r="K25" s="4"/>
      <c r="L25" s="4"/>
      <c r="M25" s="5"/>
      <c r="N25" s="5"/>
    </row>
    <row r="26" spans="1:14" ht="12.75">
      <c r="A26" s="1">
        <v>5</v>
      </c>
      <c r="B26" s="1">
        <f>2*(10+A26)*A26</f>
        <v>150</v>
      </c>
      <c r="C26" s="1">
        <f>20+4.47*A26</f>
        <v>42.349999999999994</v>
      </c>
      <c r="D26" s="1">
        <f>B26/C26</f>
        <v>3.5419126328217243</v>
      </c>
      <c r="E26" s="1">
        <f>D26^(4/3)</f>
        <v>5.399047220372178</v>
      </c>
      <c r="F26" s="2">
        <f>400/B26</f>
        <v>2.6666666666666665</v>
      </c>
      <c r="G26" s="3">
        <f>1.1*F26^2/(2*32.2)</f>
        <v>0.12146307798481712</v>
      </c>
      <c r="H26" s="3">
        <f>A26+G26</f>
        <v>5.121463077984817</v>
      </c>
      <c r="I26" s="3"/>
      <c r="J26" s="4">
        <f>0.025^2*F26^2/(2.22*E26)</f>
        <v>0.0003708065368363265</v>
      </c>
      <c r="K26" s="4"/>
      <c r="L26" s="4"/>
      <c r="M26" s="5"/>
      <c r="N26" s="5">
        <v>0</v>
      </c>
    </row>
    <row r="27" spans="1:14" ht="12.75">
      <c r="A27" s="1">
        <v>4.8</v>
      </c>
      <c r="B27" s="1">
        <f>2*(10+A27)*A27</f>
        <v>142.08</v>
      </c>
      <c r="C27" s="1">
        <f>20+4.47*A27</f>
        <v>41.456</v>
      </c>
      <c r="D27" s="1">
        <f>B27/C27</f>
        <v>3.4272481667309918</v>
      </c>
      <c r="E27" s="1">
        <f>D27^(4/3)</f>
        <v>5.167265028739394</v>
      </c>
      <c r="F27" s="2">
        <f>400/B27</f>
        <v>2.815315315315315</v>
      </c>
      <c r="G27" s="3">
        <f>1.1*F27^2/(2*32.2)</f>
        <v>0.13538199312288618</v>
      </c>
      <c r="H27" s="3">
        <f>A27+G27</f>
        <v>4.935381993122886</v>
      </c>
      <c r="I27" s="3">
        <f>H26-H27</f>
        <v>0.18608108486193142</v>
      </c>
      <c r="J27" s="4">
        <f>0.025^2*F27^2/(2.22*E27)</f>
        <v>0.0004318375384090215</v>
      </c>
      <c r="K27" s="4">
        <f>(J26+J27)/2</f>
        <v>0.000401322037622674</v>
      </c>
      <c r="L27" s="4">
        <f>0.0016-K27</f>
        <v>0.001198677962377326</v>
      </c>
      <c r="M27" s="5">
        <f>I27/(0.0016-K27)</f>
        <v>155.2385967727968</v>
      </c>
      <c r="N27" s="5">
        <f>N26+M27</f>
        <v>155.2385967727968</v>
      </c>
    </row>
    <row r="28" spans="1:14" ht="12.75">
      <c r="A28" s="1">
        <v>4.6</v>
      </c>
      <c r="B28" s="1">
        <f>2*(10+A28)*A28</f>
        <v>134.32</v>
      </c>
      <c r="C28" s="1">
        <f>20+4.47*A28</f>
        <v>40.562</v>
      </c>
      <c r="D28" s="1">
        <f>B28/C28</f>
        <v>3.3114737932054634</v>
      </c>
      <c r="E28" s="1">
        <f>D28^(4/3)</f>
        <v>4.935847842478203</v>
      </c>
      <c r="F28" s="2">
        <f>400/B28</f>
        <v>2.9779630732578917</v>
      </c>
      <c r="G28" s="3">
        <f>1.1*F28^2/(2*32.2)</f>
        <v>0.15147656012820412</v>
      </c>
      <c r="H28" s="3">
        <f>A28+G28</f>
        <v>4.751476560128204</v>
      </c>
      <c r="I28" s="3">
        <f>H27-H28</f>
        <v>0.1839054329946821</v>
      </c>
      <c r="J28" s="4">
        <f>0.025^2*F28^2/(2.22*E28)</f>
        <v>0.0005058291997886073</v>
      </c>
      <c r="K28" s="4">
        <f>(J27+J28)/2</f>
        <v>0.0004688333690988144</v>
      </c>
      <c r="L28" s="4">
        <f>0.0016-K28</f>
        <v>0.0011311666309011858</v>
      </c>
      <c r="M28" s="5">
        <f>I28/(0.0016-K28)</f>
        <v>162.58032014979705</v>
      </c>
      <c r="N28" s="5">
        <f>N27+M28</f>
        <v>317.81891692259387</v>
      </c>
    </row>
    <row r="29" spans="1:14" ht="12.75">
      <c r="A29" s="1">
        <v>4.4</v>
      </c>
      <c r="B29" s="1">
        <f aca="true" t="shared" si="0" ref="B29:B40">2*(10+A29)*A29</f>
        <v>126.72000000000001</v>
      </c>
      <c r="C29" s="1">
        <f aca="true" t="shared" si="1" ref="C29:C40">20+4.47*A29</f>
        <v>39.668</v>
      </c>
      <c r="D29" s="1">
        <f aca="true" t="shared" si="2" ref="D29:D40">B29/C29</f>
        <v>3.1945144701018457</v>
      </c>
      <c r="E29" s="1">
        <f aca="true" t="shared" si="3" ref="E29:E40">D29^(4/3)</f>
        <v>4.704785337479335</v>
      </c>
      <c r="F29" s="2">
        <f aca="true" t="shared" si="4" ref="F29:F40">400/B29</f>
        <v>3.156565656565656</v>
      </c>
      <c r="G29" s="3">
        <f aca="true" t="shared" si="5" ref="G29:G40">1.1*F29^2/(2*32.2)</f>
        <v>0.17019095370544643</v>
      </c>
      <c r="H29" s="3">
        <f aca="true" t="shared" si="6" ref="H29:H40">A29+G29</f>
        <v>4.570190953705446</v>
      </c>
      <c r="I29" s="3">
        <f aca="true" t="shared" si="7" ref="I29:I40">H28-H29</f>
        <v>0.18128560642275726</v>
      </c>
      <c r="J29" s="4">
        <f aca="true" t="shared" si="8" ref="J29:J40">0.025^2*F29^2/(2.22*E29)</f>
        <v>0.0005962342008227819</v>
      </c>
      <c r="K29" s="4">
        <f aca="true" t="shared" si="9" ref="K29:K40">(J28+J29)/2</f>
        <v>0.0005510317003056945</v>
      </c>
      <c r="L29" s="4">
        <f aca="true" t="shared" si="10" ref="L29:L40">0.0016-K29</f>
        <v>0.0010489682996943056</v>
      </c>
      <c r="M29" s="5">
        <f aca="true" t="shared" si="11" ref="M29:M40">I29/(0.0016-K29)</f>
        <v>172.82276926346412</v>
      </c>
      <c r="N29" s="5">
        <f aca="true" t="shared" si="12" ref="N29:N40">N28+M29</f>
        <v>490.641686186058</v>
      </c>
    </row>
    <row r="30" spans="1:14" ht="12.75">
      <c r="A30" s="1">
        <v>4.2</v>
      </c>
      <c r="B30" s="1">
        <f t="shared" si="0"/>
        <v>119.28</v>
      </c>
      <c r="C30" s="1">
        <f t="shared" si="1"/>
        <v>38.774</v>
      </c>
      <c r="D30" s="1">
        <f t="shared" si="2"/>
        <v>3.0762882343838656</v>
      </c>
      <c r="E30" s="1">
        <f t="shared" si="3"/>
        <v>4.474069223686339</v>
      </c>
      <c r="F30" s="2">
        <f t="shared" si="4"/>
        <v>3.35345405767941</v>
      </c>
      <c r="G30" s="3">
        <f t="shared" si="5"/>
        <v>0.192084154171788</v>
      </c>
      <c r="H30" s="3">
        <f t="shared" si="6"/>
        <v>4.392084154171788</v>
      </c>
      <c r="I30" s="3">
        <f t="shared" si="7"/>
        <v>0.1781067995336585</v>
      </c>
      <c r="J30" s="4">
        <f t="shared" si="8"/>
        <v>0.0007076346091969652</v>
      </c>
      <c r="K30" s="4">
        <f t="shared" si="9"/>
        <v>0.0006519344050098736</v>
      </c>
      <c r="L30" s="4">
        <f t="shared" si="10"/>
        <v>0.0009480655949901265</v>
      </c>
      <c r="M30" s="5">
        <f t="shared" si="11"/>
        <v>187.86337198062057</v>
      </c>
      <c r="N30" s="5">
        <f t="shared" si="12"/>
        <v>678.5050581666785</v>
      </c>
    </row>
    <row r="31" spans="1:14" ht="12.75">
      <c r="A31" s="1">
        <v>4</v>
      </c>
      <c r="B31" s="1">
        <f t="shared" si="0"/>
        <v>112</v>
      </c>
      <c r="C31" s="1">
        <f t="shared" si="1"/>
        <v>37.879999999999995</v>
      </c>
      <c r="D31" s="1">
        <f t="shared" si="2"/>
        <v>2.9567053854276666</v>
      </c>
      <c r="E31" s="1">
        <f t="shared" si="3"/>
        <v>4.243694088869073</v>
      </c>
      <c r="F31" s="2">
        <f t="shared" si="4"/>
        <v>3.5714285714285716</v>
      </c>
      <c r="G31" s="3">
        <f t="shared" si="5"/>
        <v>0.21786664976549627</v>
      </c>
      <c r="H31" s="3">
        <f t="shared" si="6"/>
        <v>4.217866649765496</v>
      </c>
      <c r="I31" s="3">
        <f t="shared" si="7"/>
        <v>0.17421750440629147</v>
      </c>
      <c r="J31" s="4">
        <f t="shared" si="8"/>
        <v>0.0008461880939558868</v>
      </c>
      <c r="K31" s="4">
        <f t="shared" si="9"/>
        <v>0.000776911351576426</v>
      </c>
      <c r="L31" s="4">
        <f t="shared" si="10"/>
        <v>0.0008230886484235741</v>
      </c>
      <c r="M31" s="5">
        <f t="shared" si="11"/>
        <v>211.66311154936068</v>
      </c>
      <c r="N31" s="5">
        <f t="shared" si="12"/>
        <v>890.1681697160392</v>
      </c>
    </row>
    <row r="32" spans="1:14" ht="12.75">
      <c r="A32" s="1">
        <v>3.8</v>
      </c>
      <c r="B32" s="1">
        <f t="shared" si="0"/>
        <v>104.88</v>
      </c>
      <c r="C32" s="1">
        <f t="shared" si="1"/>
        <v>36.986</v>
      </c>
      <c r="D32" s="1">
        <f t="shared" si="2"/>
        <v>2.83566754988374</v>
      </c>
      <c r="E32" s="1">
        <f t="shared" si="3"/>
        <v>4.013658498120947</v>
      </c>
      <c r="F32" s="2">
        <f t="shared" si="4"/>
        <v>3.8138825324180017</v>
      </c>
      <c r="G32" s="3">
        <f t="shared" si="5"/>
        <v>0.24845139702160657</v>
      </c>
      <c r="H32" s="3">
        <f t="shared" si="6"/>
        <v>4.048451397021607</v>
      </c>
      <c r="I32" s="3">
        <f t="shared" si="7"/>
        <v>0.1694152527438897</v>
      </c>
      <c r="J32" s="4">
        <f t="shared" si="8"/>
        <v>0.00102028440934234</v>
      </c>
      <c r="K32" s="4">
        <f t="shared" si="9"/>
        <v>0.0009332362516491134</v>
      </c>
      <c r="L32" s="4">
        <f t="shared" si="10"/>
        <v>0.0006667637483508867</v>
      </c>
      <c r="M32" s="5">
        <f t="shared" si="11"/>
        <v>254.08587848830427</v>
      </c>
      <c r="N32" s="5">
        <f t="shared" si="12"/>
        <v>1144.2540482043435</v>
      </c>
    </row>
    <row r="33" spans="1:14" ht="12.75">
      <c r="A33" s="1">
        <v>3.7</v>
      </c>
      <c r="B33" s="1">
        <f t="shared" si="0"/>
        <v>101.38</v>
      </c>
      <c r="C33" s="1">
        <f t="shared" si="1"/>
        <v>36.539</v>
      </c>
      <c r="D33" s="1">
        <f t="shared" si="2"/>
        <v>2.7745696379211253</v>
      </c>
      <c r="E33" s="1">
        <f t="shared" si="3"/>
        <v>3.89876901571955</v>
      </c>
      <c r="F33" s="2">
        <f t="shared" si="4"/>
        <v>3.9455513908068656</v>
      </c>
      <c r="G33" s="3">
        <f t="shared" si="5"/>
        <v>0.2659023812926676</v>
      </c>
      <c r="H33" s="3">
        <f t="shared" si="6"/>
        <v>3.965902381292668</v>
      </c>
      <c r="I33" s="3">
        <f t="shared" si="7"/>
        <v>0.0825490157289388</v>
      </c>
      <c r="J33" s="4">
        <f t="shared" si="8"/>
        <v>0.001124125878423452</v>
      </c>
      <c r="K33" s="4">
        <f t="shared" si="9"/>
        <v>0.001072205143882896</v>
      </c>
      <c r="L33" s="4">
        <f t="shared" si="10"/>
        <v>0.0005277948561171041</v>
      </c>
      <c r="M33" s="5">
        <f t="shared" si="11"/>
        <v>156.40360032350011</v>
      </c>
      <c r="N33" s="5">
        <f t="shared" si="12"/>
        <v>1300.6576485278435</v>
      </c>
    </row>
    <row r="34" spans="1:14" ht="12.75">
      <c r="A34" s="1">
        <v>3.6</v>
      </c>
      <c r="B34" s="1">
        <f t="shared" si="0"/>
        <v>97.92</v>
      </c>
      <c r="C34" s="1">
        <f t="shared" si="1"/>
        <v>36.092</v>
      </c>
      <c r="D34" s="1">
        <f t="shared" si="2"/>
        <v>2.7130666075584617</v>
      </c>
      <c r="E34" s="1">
        <f t="shared" si="3"/>
        <v>3.783966429709461</v>
      </c>
      <c r="F34" s="2">
        <f t="shared" si="4"/>
        <v>4.084967320261438</v>
      </c>
      <c r="G34" s="3">
        <f t="shared" si="5"/>
        <v>0.285025680254104</v>
      </c>
      <c r="H34" s="3">
        <f t="shared" si="6"/>
        <v>3.8850256802541043</v>
      </c>
      <c r="I34" s="3">
        <f t="shared" si="7"/>
        <v>0.08087670103856359</v>
      </c>
      <c r="J34" s="4">
        <f t="shared" si="8"/>
        <v>0.0012415292079755041</v>
      </c>
      <c r="K34" s="4">
        <f t="shared" si="9"/>
        <v>0.001182827543199478</v>
      </c>
      <c r="L34" s="4">
        <f t="shared" si="10"/>
        <v>0.00041717245680052205</v>
      </c>
      <c r="M34" s="5">
        <f t="shared" si="11"/>
        <v>193.86874593505615</v>
      </c>
      <c r="N34" s="5">
        <f t="shared" si="12"/>
        <v>1494.5263944628996</v>
      </c>
    </row>
    <row r="35" spans="1:14" ht="12.75">
      <c r="A35" s="1">
        <v>3.55</v>
      </c>
      <c r="B35" s="1">
        <f t="shared" si="0"/>
        <v>96.205</v>
      </c>
      <c r="C35" s="1">
        <f t="shared" si="1"/>
        <v>35.8685</v>
      </c>
      <c r="D35" s="1">
        <f t="shared" si="2"/>
        <v>2.682158439856699</v>
      </c>
      <c r="E35" s="1">
        <f t="shared" si="3"/>
        <v>3.7265982162992497</v>
      </c>
      <c r="F35" s="2">
        <f t="shared" si="4"/>
        <v>4.157788056753807</v>
      </c>
      <c r="G35" s="3">
        <f t="shared" si="5"/>
        <v>0.29527828691573066</v>
      </c>
      <c r="H35" s="3">
        <f t="shared" si="6"/>
        <v>3.8452782869157307</v>
      </c>
      <c r="I35" s="3">
        <f t="shared" si="7"/>
        <v>0.03974739333837363</v>
      </c>
      <c r="J35" s="4">
        <f t="shared" si="8"/>
        <v>0.001305987938251128</v>
      </c>
      <c r="K35" s="4">
        <f t="shared" si="9"/>
        <v>0.0012737585731133162</v>
      </c>
      <c r="L35" s="4">
        <f t="shared" si="10"/>
        <v>0.0003262414268866839</v>
      </c>
      <c r="M35" s="5">
        <f t="shared" si="11"/>
        <v>121.83429222242647</v>
      </c>
      <c r="N35" s="5">
        <f t="shared" si="12"/>
        <v>1616.360686685326</v>
      </c>
    </row>
    <row r="36" spans="1:14" ht="12.75">
      <c r="A36" s="1">
        <v>3.5</v>
      </c>
      <c r="B36" s="1">
        <f t="shared" si="0"/>
        <v>94.5</v>
      </c>
      <c r="C36" s="1">
        <f t="shared" si="1"/>
        <v>35.644999999999996</v>
      </c>
      <c r="D36" s="1">
        <f t="shared" si="2"/>
        <v>2.651143217842615</v>
      </c>
      <c r="E36" s="1">
        <f t="shared" si="3"/>
        <v>3.6692523913646387</v>
      </c>
      <c r="F36" s="2">
        <f t="shared" si="4"/>
        <v>4.232804232804233</v>
      </c>
      <c r="G36" s="3">
        <f t="shared" si="5"/>
        <v>0.3060294229902169</v>
      </c>
      <c r="H36" s="3">
        <f t="shared" si="6"/>
        <v>3.8060294229902167</v>
      </c>
      <c r="I36" s="3">
        <f t="shared" si="7"/>
        <v>0.039248863925513966</v>
      </c>
      <c r="J36" s="4">
        <f t="shared" si="8"/>
        <v>0.0013746933208318144</v>
      </c>
      <c r="K36" s="4">
        <f t="shared" si="9"/>
        <v>0.0013403406295414712</v>
      </c>
      <c r="L36" s="4">
        <f t="shared" si="10"/>
        <v>0.00025965937045852885</v>
      </c>
      <c r="M36" s="5">
        <f t="shared" si="11"/>
        <v>151.1551994299491</v>
      </c>
      <c r="N36" s="5">
        <f t="shared" si="12"/>
        <v>1767.5158861152752</v>
      </c>
    </row>
    <row r="37" spans="1:14" ht="12.75">
      <c r="A37" s="1">
        <v>3.47</v>
      </c>
      <c r="B37" s="1">
        <f t="shared" si="0"/>
        <v>93.4818</v>
      </c>
      <c r="C37" s="1">
        <f t="shared" si="1"/>
        <v>35.5109</v>
      </c>
      <c r="D37" s="1">
        <f t="shared" si="2"/>
        <v>2.632481857683134</v>
      </c>
      <c r="E37" s="1">
        <f t="shared" si="3"/>
        <v>3.6348557665211083</v>
      </c>
      <c r="F37" s="2">
        <f t="shared" si="4"/>
        <v>4.278907766003649</v>
      </c>
      <c r="G37" s="3">
        <f t="shared" si="5"/>
        <v>0.3127322490211642</v>
      </c>
      <c r="H37" s="3">
        <f t="shared" si="6"/>
        <v>3.7827322490211643</v>
      </c>
      <c r="I37" s="3">
        <f t="shared" si="7"/>
        <v>0.023297173969052398</v>
      </c>
      <c r="J37" s="4">
        <f t="shared" si="8"/>
        <v>0.001418096257081742</v>
      </c>
      <c r="K37" s="4">
        <f t="shared" si="9"/>
        <v>0.0013963947889567782</v>
      </c>
      <c r="L37" s="4">
        <f t="shared" si="10"/>
        <v>0.0002036052110432219</v>
      </c>
      <c r="M37" s="5">
        <f t="shared" si="11"/>
        <v>114.42326966821497</v>
      </c>
      <c r="N37" s="5">
        <f t="shared" si="12"/>
        <v>1881.9391557834902</v>
      </c>
    </row>
    <row r="38" spans="1:14" ht="12.75">
      <c r="A38" s="1">
        <v>3.44</v>
      </c>
      <c r="B38" s="1">
        <f t="shared" si="0"/>
        <v>92.46719999999999</v>
      </c>
      <c r="C38" s="1">
        <f t="shared" si="1"/>
        <v>35.3768</v>
      </c>
      <c r="D38" s="1">
        <f t="shared" si="2"/>
        <v>2.6137807828859585</v>
      </c>
      <c r="E38" s="1">
        <f t="shared" si="3"/>
        <v>3.6004673817735156</v>
      </c>
      <c r="F38" s="2">
        <f t="shared" si="4"/>
        <v>4.325858250276855</v>
      </c>
      <c r="G38" s="3">
        <f t="shared" si="5"/>
        <v>0.31963283480803056</v>
      </c>
      <c r="H38" s="3">
        <f t="shared" si="6"/>
        <v>3.7596328348080306</v>
      </c>
      <c r="I38" s="3">
        <f t="shared" si="7"/>
        <v>0.023099414213133773</v>
      </c>
      <c r="J38" s="4">
        <f t="shared" si="8"/>
        <v>0.0014632304518580213</v>
      </c>
      <c r="K38" s="4">
        <f t="shared" si="9"/>
        <v>0.0014406633544698816</v>
      </c>
      <c r="L38" s="4">
        <f t="shared" si="10"/>
        <v>0.00015933664553011845</v>
      </c>
      <c r="M38" s="5">
        <f t="shared" si="11"/>
        <v>144.9723893476057</v>
      </c>
      <c r="N38" s="5">
        <f t="shared" si="12"/>
        <v>2026.9115451310959</v>
      </c>
    </row>
    <row r="39" spans="1:14" ht="12.75">
      <c r="A39" s="1">
        <v>3.42</v>
      </c>
      <c r="B39" s="1">
        <f t="shared" si="0"/>
        <v>91.7928</v>
      </c>
      <c r="C39" s="1">
        <f t="shared" si="1"/>
        <v>35.2874</v>
      </c>
      <c r="D39" s="1">
        <f t="shared" si="2"/>
        <v>2.6012911124083953</v>
      </c>
      <c r="E39" s="1">
        <f t="shared" si="3"/>
        <v>3.5775464082546073</v>
      </c>
      <c r="F39" s="2">
        <f t="shared" si="4"/>
        <v>4.3576402506514675</v>
      </c>
      <c r="G39" s="3">
        <f t="shared" si="5"/>
        <v>0.32434676101719817</v>
      </c>
      <c r="H39" s="3">
        <f t="shared" si="6"/>
        <v>3.744346761017198</v>
      </c>
      <c r="I39" s="3">
        <f t="shared" si="7"/>
        <v>0.015286073790832688</v>
      </c>
      <c r="J39" s="4">
        <f t="shared" si="8"/>
        <v>0.0014943231145223114</v>
      </c>
      <c r="K39" s="4">
        <f t="shared" si="9"/>
        <v>0.0014787767831901664</v>
      </c>
      <c r="L39" s="4">
        <f t="shared" si="10"/>
        <v>0.0001212232168098337</v>
      </c>
      <c r="M39" s="5">
        <f t="shared" si="11"/>
        <v>126.09856587795707</v>
      </c>
      <c r="N39" s="5">
        <f t="shared" si="12"/>
        <v>2153.0101110090527</v>
      </c>
    </row>
    <row r="40" spans="1:14" ht="12.75">
      <c r="A40" s="1">
        <v>3.4</v>
      </c>
      <c r="B40" s="1">
        <f t="shared" si="0"/>
        <v>91.12</v>
      </c>
      <c r="C40" s="1">
        <f t="shared" si="1"/>
        <v>35.198</v>
      </c>
      <c r="D40" s="1">
        <f t="shared" si="2"/>
        <v>2.5887834536053185</v>
      </c>
      <c r="E40" s="1">
        <f t="shared" si="3"/>
        <v>3.554629156480059</v>
      </c>
      <c r="F40" s="2">
        <f t="shared" si="4"/>
        <v>4.389815627743634</v>
      </c>
      <c r="G40" s="3">
        <f t="shared" si="5"/>
        <v>0.32915418276615627</v>
      </c>
      <c r="H40" s="3">
        <f t="shared" si="6"/>
        <v>3.7291541827661563</v>
      </c>
      <c r="I40" s="3">
        <f t="shared" si="7"/>
        <v>0.015192578251041589</v>
      </c>
      <c r="J40" s="4">
        <f t="shared" si="8"/>
        <v>0.001526248691379871</v>
      </c>
      <c r="K40" s="4">
        <f t="shared" si="9"/>
        <v>0.0015102859029510912</v>
      </c>
      <c r="L40" s="4">
        <f t="shared" si="10"/>
        <v>8.971409704890891E-05</v>
      </c>
      <c r="M40" s="5">
        <f t="shared" si="11"/>
        <v>169.3443812153528</v>
      </c>
      <c r="N40" s="5">
        <f t="shared" si="12"/>
        <v>2322.3544922244055</v>
      </c>
    </row>
    <row r="41" spans="1:14" ht="12.75">
      <c r="A41" s="1"/>
      <c r="F41" s="2"/>
      <c r="G41" s="3"/>
      <c r="I41" s="3"/>
      <c r="J41" s="4"/>
      <c r="K41" s="4"/>
      <c r="L41" s="4"/>
      <c r="M41" s="5"/>
      <c r="N41" s="5"/>
    </row>
    <row r="42" spans="1:14" ht="12.75">
      <c r="A42" s="1"/>
      <c r="N42" s="5"/>
    </row>
    <row r="43" ht="12.75">
      <c r="A43" s="1" t="s">
        <v>28</v>
      </c>
    </row>
    <row r="44" ht="12.75">
      <c r="A44" s="1"/>
    </row>
    <row r="45" ht="12.75">
      <c r="A45" s="1" t="s">
        <v>29</v>
      </c>
    </row>
    <row r="46" spans="1:10" ht="12.75">
      <c r="A46" s="7" t="s">
        <v>55</v>
      </c>
      <c r="B46" s="6" t="s">
        <v>57</v>
      </c>
      <c r="J46" s="6" t="s">
        <v>58</v>
      </c>
    </row>
    <row r="47" ht="12.75">
      <c r="A47" s="1"/>
    </row>
    <row r="48" spans="1:18" ht="12.75">
      <c r="A48" s="1" t="s">
        <v>30</v>
      </c>
      <c r="B48" s="5" t="s">
        <v>30</v>
      </c>
      <c r="C48" s="2" t="s">
        <v>32</v>
      </c>
      <c r="D48" s="2" t="s">
        <v>27</v>
      </c>
      <c r="E48" s="1" t="s">
        <v>7</v>
      </c>
      <c r="F48" s="1" t="s">
        <v>18</v>
      </c>
      <c r="G48" s="2" t="s">
        <v>19</v>
      </c>
      <c r="H48" s="3" t="s">
        <v>20</v>
      </c>
      <c r="I48" s="2" t="s">
        <v>33</v>
      </c>
      <c r="J48" t="s">
        <v>14</v>
      </c>
      <c r="K48" s="1" t="s">
        <v>17</v>
      </c>
      <c r="L48" s="1" t="s">
        <v>34</v>
      </c>
      <c r="M48" t="s">
        <v>23</v>
      </c>
      <c r="N48" t="s">
        <v>24</v>
      </c>
      <c r="O48" t="s">
        <v>42</v>
      </c>
      <c r="P48" t="s">
        <v>35</v>
      </c>
      <c r="Q48" t="s">
        <v>36</v>
      </c>
      <c r="R48" s="2" t="s">
        <v>33</v>
      </c>
    </row>
    <row r="49" spans="1:18" ht="12.75">
      <c r="A49" s="1"/>
      <c r="B49" s="5"/>
      <c r="C49" s="2"/>
      <c r="D49" s="2"/>
      <c r="E49" s="1"/>
      <c r="F49" s="1"/>
      <c r="G49" s="2"/>
      <c r="H49" s="3"/>
      <c r="I49" s="2"/>
      <c r="K49" s="1"/>
      <c r="L49" s="1"/>
      <c r="M49" s="4"/>
      <c r="P49" s="2"/>
      <c r="R49" s="2"/>
    </row>
    <row r="50" spans="1:18" ht="12.75">
      <c r="A50" s="1" t="s">
        <v>31</v>
      </c>
      <c r="B50" s="5">
        <f>0+0</f>
        <v>0</v>
      </c>
      <c r="C50" s="3">
        <v>605</v>
      </c>
      <c r="D50" s="2">
        <v>0</v>
      </c>
      <c r="E50" s="1">
        <f>C50-600-D50*0.0016</f>
        <v>5</v>
      </c>
      <c r="F50" s="1">
        <f aca="true" t="shared" si="13" ref="F50:F64">2*(10+E$49:E$65536)*E$49:E$65536</f>
        <v>150</v>
      </c>
      <c r="G50" s="2">
        <f>400/F50</f>
        <v>2.6666666666666665</v>
      </c>
      <c r="H50" s="3">
        <f>1.1*G50^2/(2*32.2)</f>
        <v>0.12146307798481712</v>
      </c>
      <c r="I50" s="2">
        <f>C50+H50</f>
        <v>605.1214630779848</v>
      </c>
      <c r="J50" s="1">
        <f>20+4.47*E50</f>
        <v>42.349999999999994</v>
      </c>
      <c r="K50" s="1">
        <f>F50/J50</f>
        <v>3.5419126328217243</v>
      </c>
      <c r="L50" s="1">
        <f>K50^(4/3)</f>
        <v>5.399047220372178</v>
      </c>
      <c r="M50" s="4">
        <f>0.025^2*G50^2/(2.22*L50)</f>
        <v>0.0003708065368363265</v>
      </c>
      <c r="N50" t="s">
        <v>38</v>
      </c>
      <c r="O50" t="s">
        <v>37</v>
      </c>
      <c r="P50" s="2" t="s">
        <v>39</v>
      </c>
      <c r="Q50" t="s">
        <v>37</v>
      </c>
      <c r="R50" s="2">
        <v>605.121</v>
      </c>
    </row>
    <row r="51" spans="1:18" ht="12.75">
      <c r="A51" s="1" t="s">
        <v>40</v>
      </c>
      <c r="B51" s="5">
        <f>100+55</f>
        <v>155</v>
      </c>
      <c r="C51" s="3">
        <v>605.048</v>
      </c>
      <c r="D51" s="2">
        <f>B51-B50</f>
        <v>155</v>
      </c>
      <c r="E51" s="1">
        <f>C51-600-D51*0.0016</f>
        <v>4.800000000000002</v>
      </c>
      <c r="F51" s="1">
        <f t="shared" si="13"/>
        <v>142.08000000000004</v>
      </c>
      <c r="G51" s="2">
        <f>400/F51</f>
        <v>2.8153153153153143</v>
      </c>
      <c r="H51" s="3">
        <f>1.1*G51^2/(2*32.2)</f>
        <v>0.13538199312288607</v>
      </c>
      <c r="I51" s="2">
        <f>C51+H51</f>
        <v>605.1833819931229</v>
      </c>
      <c r="J51" s="1">
        <f>20+4.47*E51</f>
        <v>41.456</v>
      </c>
      <c r="K51" s="1">
        <f>F51/J51</f>
        <v>3.4272481667309926</v>
      </c>
      <c r="L51" s="1">
        <f>K51^(4/3)</f>
        <v>5.167265028739398</v>
      </c>
      <c r="M51" s="4">
        <f>0.025^2*G51^2/(2.22*L51)</f>
        <v>0.00043183753840902084</v>
      </c>
      <c r="N51">
        <f>(M50+M51)/2</f>
        <v>0.00040132203762267366</v>
      </c>
      <c r="O51" s="5">
        <f>B51-B50</f>
        <v>155</v>
      </c>
      <c r="P51" s="2">
        <f>N51*O51</f>
        <v>0.06220491583151442</v>
      </c>
      <c r="Q51">
        <v>0</v>
      </c>
      <c r="R51" s="2">
        <f>R50+P51+Q51</f>
        <v>605.1832049158315</v>
      </c>
    </row>
    <row r="52" spans="1:18" ht="12.75">
      <c r="A52" s="1" t="s">
        <v>41</v>
      </c>
      <c r="B52" s="5">
        <f>300+18</f>
        <v>318</v>
      </c>
      <c r="C52" s="3">
        <v>605.109</v>
      </c>
      <c r="D52" s="2">
        <f>B52-B50</f>
        <v>318</v>
      </c>
      <c r="E52" s="1">
        <f>C52-600-D52*0.0016</f>
        <v>4.600200000000037</v>
      </c>
      <c r="F52" s="1">
        <f t="shared" si="13"/>
        <v>134.32768008000141</v>
      </c>
      <c r="G52" s="2">
        <f>400/F52</f>
        <v>2.97779281054934</v>
      </c>
      <c r="H52" s="3">
        <f>1.1*G52^2/(2*32.2)</f>
        <v>0.1514592395157651</v>
      </c>
      <c r="I52" s="2">
        <f>C52+H52</f>
        <v>605.2604592395159</v>
      </c>
      <c r="J52" s="1">
        <f aca="true" t="shared" si="14" ref="J52:J64">20+4.47*E52</f>
        <v>40.56289400000017</v>
      </c>
      <c r="K52" s="1">
        <f aca="true" t="shared" si="15" ref="K52:K64">F52/J52</f>
        <v>3.311590146403283</v>
      </c>
      <c r="L52" s="1">
        <f aca="true" t="shared" si="16" ref="L52:L64">K52^(4/3)</f>
        <v>4.936079080925454</v>
      </c>
      <c r="M52" s="4">
        <f aca="true" t="shared" si="17" ref="M52:M64">0.025^2*G52^2/(2.22*L52)</f>
        <v>0.0005057476670037652</v>
      </c>
      <c r="N52">
        <f>(M51+M52)/2</f>
        <v>0.00046879260270639303</v>
      </c>
      <c r="O52" s="5">
        <f>B52-B51</f>
        <v>163</v>
      </c>
      <c r="P52" s="2">
        <f aca="true" t="shared" si="18" ref="P52:P64">N52*O52</f>
        <v>0.07641319424114207</v>
      </c>
      <c r="Q52">
        <v>0</v>
      </c>
      <c r="R52" s="2">
        <f>R51+P52+Q52</f>
        <v>605.2596181100727</v>
      </c>
    </row>
    <row r="53" spans="1:18" ht="12.75">
      <c r="A53" t="s">
        <v>43</v>
      </c>
      <c r="B53" s="5">
        <f>400+91</f>
        <v>491</v>
      </c>
      <c r="C53" s="3">
        <v>605.185</v>
      </c>
      <c r="D53" s="2">
        <f>B53-B50</f>
        <v>491</v>
      </c>
      <c r="E53" s="1">
        <f>C53-600-D53*0.0016</f>
        <v>4.399399999999945</v>
      </c>
      <c r="F53" s="1">
        <f t="shared" si="13"/>
        <v>126.69744071999793</v>
      </c>
      <c r="G53" s="2">
        <f>400/F53</f>
        <v>3.1571277030291585</v>
      </c>
      <c r="H53" s="3">
        <f>1.1*G53^2/(2*32.2)</f>
        <v>0.17025156625089422</v>
      </c>
      <c r="I53" s="2">
        <f>C53+H53</f>
        <v>605.3552515662508</v>
      </c>
      <c r="J53" s="1">
        <f t="shared" si="14"/>
        <v>39.66531799999976</v>
      </c>
      <c r="K53" s="1">
        <f t="shared" si="15"/>
        <v>3.194161728893708</v>
      </c>
      <c r="L53" s="1">
        <f t="shared" si="16"/>
        <v>4.7040926746300045</v>
      </c>
      <c r="M53" s="4">
        <f t="shared" si="17"/>
        <v>0.0005965343711384817</v>
      </c>
      <c r="N53">
        <f>(M52+M53)/2</f>
        <v>0.0005511410190711235</v>
      </c>
      <c r="O53" s="5">
        <f>B53-B52</f>
        <v>173</v>
      </c>
      <c r="P53" s="2">
        <f t="shared" si="18"/>
        <v>0.09534739629930436</v>
      </c>
      <c r="Q53">
        <v>0</v>
      </c>
      <c r="R53" s="2">
        <f>R52+P53+Q53</f>
        <v>605.354965506372</v>
      </c>
    </row>
    <row r="54" spans="1:18" ht="12.75">
      <c r="A54" t="s">
        <v>44</v>
      </c>
      <c r="B54" s="5">
        <v>679</v>
      </c>
      <c r="C54" s="3">
        <v>605.286</v>
      </c>
      <c r="D54" s="2">
        <f>B54-B50</f>
        <v>679</v>
      </c>
      <c r="E54" s="1">
        <f aca="true" t="shared" si="19" ref="E54:E64">C54-600-D54*0.0016</f>
        <v>4.199599999999944</v>
      </c>
      <c r="F54" s="1">
        <f t="shared" si="13"/>
        <v>119.26528031999794</v>
      </c>
      <c r="G54" s="2">
        <f aca="true" t="shared" si="20" ref="G54:G64">400/F54</f>
        <v>3.353867939829338</v>
      </c>
      <c r="H54" s="3">
        <f aca="true" t="shared" si="21" ref="H54:H64">1.1*G54^2/(2*32.2)</f>
        <v>0.1921315710185807</v>
      </c>
      <c r="I54" s="2">
        <f aca="true" t="shared" si="22" ref="I54:I64">C54+H54</f>
        <v>605.4781315710185</v>
      </c>
      <c r="J54" s="1">
        <f t="shared" si="14"/>
        <v>38.772211999999755</v>
      </c>
      <c r="K54" s="1">
        <f t="shared" si="15"/>
        <v>3.076050453866256</v>
      </c>
      <c r="L54" s="1">
        <f t="shared" si="16"/>
        <v>4.473608134343336</v>
      </c>
      <c r="M54" s="4">
        <f t="shared" si="17"/>
        <v>0.0007078822450594434</v>
      </c>
      <c r="N54">
        <f aca="true" t="shared" si="23" ref="N54:N64">(M53+M54)/2</f>
        <v>0.0006522083080989626</v>
      </c>
      <c r="O54" s="5">
        <f aca="true" t="shared" si="24" ref="O54:O64">B54-B53</f>
        <v>188</v>
      </c>
      <c r="P54" s="2">
        <f t="shared" si="18"/>
        <v>0.12261516192260496</v>
      </c>
      <c r="Q54">
        <v>0</v>
      </c>
      <c r="R54" s="2">
        <f aca="true" t="shared" si="25" ref="R54:R64">R53+P54+Q54</f>
        <v>605.4775806682945</v>
      </c>
    </row>
    <row r="55" spans="1:18" ht="12.75">
      <c r="A55" t="s">
        <v>45</v>
      </c>
      <c r="B55" s="5">
        <v>891</v>
      </c>
      <c r="C55" s="3">
        <v>605.424</v>
      </c>
      <c r="D55" s="2">
        <f>B55-0</f>
        <v>891</v>
      </c>
      <c r="E55" s="1">
        <f t="shared" si="19"/>
        <v>3.998399999999978</v>
      </c>
      <c r="F55" s="1">
        <f t="shared" si="13"/>
        <v>111.94240511999921</v>
      </c>
      <c r="G55" s="2">
        <f t="shared" si="20"/>
        <v>3.5732660877815774</v>
      </c>
      <c r="H55" s="3">
        <f t="shared" si="21"/>
        <v>0.2180908942158206</v>
      </c>
      <c r="I55" s="2">
        <f t="shared" si="22"/>
        <v>605.6420908942158</v>
      </c>
      <c r="J55" s="1">
        <f t="shared" si="14"/>
        <v>37.872847999999905</v>
      </c>
      <c r="K55" s="1">
        <f t="shared" si="15"/>
        <v>2.955742993502878</v>
      </c>
      <c r="L55" s="1">
        <f t="shared" si="16"/>
        <v>4.241852455557503</v>
      </c>
      <c r="M55" s="4">
        <f t="shared" si="17"/>
        <v>0.0008474268105436827</v>
      </c>
      <c r="N55">
        <f t="shared" si="23"/>
        <v>0.0007776545278015631</v>
      </c>
      <c r="O55" s="5">
        <f t="shared" si="24"/>
        <v>212</v>
      </c>
      <c r="P55" s="2">
        <f t="shared" si="18"/>
        <v>0.16486275989393137</v>
      </c>
      <c r="Q55">
        <v>0</v>
      </c>
      <c r="R55" s="2">
        <f t="shared" si="25"/>
        <v>605.6424434281885</v>
      </c>
    </row>
    <row r="56" spans="1:18" ht="12.75">
      <c r="A56" t="s">
        <v>46</v>
      </c>
      <c r="B56" s="5">
        <v>1146</v>
      </c>
      <c r="C56" s="3">
        <v>605.632</v>
      </c>
      <c r="D56" s="2">
        <f aca="true" t="shared" si="26" ref="D56:D64">B56-0</f>
        <v>1146</v>
      </c>
      <c r="E56" s="1">
        <f t="shared" si="19"/>
        <v>3.798399999999948</v>
      </c>
      <c r="F56" s="1">
        <f t="shared" si="13"/>
        <v>104.82368511999817</v>
      </c>
      <c r="G56" s="2">
        <f t="shared" si="20"/>
        <v>3.8159314809634406</v>
      </c>
      <c r="H56" s="3">
        <f t="shared" si="21"/>
        <v>0.2487184219588295</v>
      </c>
      <c r="I56" s="2">
        <f t="shared" si="22"/>
        <v>605.8807184219588</v>
      </c>
      <c r="J56" s="1">
        <f t="shared" si="14"/>
        <v>36.97884799999977</v>
      </c>
      <c r="K56" s="1">
        <f t="shared" si="15"/>
        <v>2.8346930959017116</v>
      </c>
      <c r="L56" s="1">
        <f t="shared" si="16"/>
        <v>4.011819588862038</v>
      </c>
      <c r="M56" s="4">
        <f t="shared" si="17"/>
        <v>0.001021849140721427</v>
      </c>
      <c r="N56">
        <f t="shared" si="23"/>
        <v>0.0009346379756325549</v>
      </c>
      <c r="O56" s="5">
        <f t="shared" si="24"/>
        <v>255</v>
      </c>
      <c r="P56" s="2">
        <f t="shared" si="18"/>
        <v>0.23833268378630149</v>
      </c>
      <c r="Q56">
        <v>0</v>
      </c>
      <c r="R56" s="2">
        <f t="shared" si="25"/>
        <v>605.8807761119748</v>
      </c>
    </row>
    <row r="57" spans="1:18" ht="12.75">
      <c r="A57" t="s">
        <v>47</v>
      </c>
      <c r="B57" s="5">
        <v>1304</v>
      </c>
      <c r="C57" s="3">
        <v>605.7842</v>
      </c>
      <c r="D57" s="2">
        <f t="shared" si="26"/>
        <v>1304</v>
      </c>
      <c r="E57" s="1">
        <f t="shared" si="19"/>
        <v>3.697800000000055</v>
      </c>
      <c r="F57" s="1">
        <f t="shared" si="13"/>
        <v>101.3034496800019</v>
      </c>
      <c r="G57" s="2">
        <f t="shared" si="20"/>
        <v>3.9485328610577723</v>
      </c>
      <c r="H57" s="3">
        <f t="shared" si="21"/>
        <v>0.2663043933282358</v>
      </c>
      <c r="I57" s="2">
        <f t="shared" si="22"/>
        <v>606.0505043933283</v>
      </c>
      <c r="J57" s="1">
        <f t="shared" si="14"/>
        <v>36.529166000000245</v>
      </c>
      <c r="K57" s="1">
        <f t="shared" si="15"/>
        <v>2.773220984021404</v>
      </c>
      <c r="L57" s="1">
        <f t="shared" si="16"/>
        <v>3.896242418947354</v>
      </c>
      <c r="M57" s="4">
        <f t="shared" si="17"/>
        <v>0.0011265554840662634</v>
      </c>
      <c r="N57" s="4">
        <f t="shared" si="23"/>
        <v>0.0010742023123938452</v>
      </c>
      <c r="O57" s="5">
        <f t="shared" si="24"/>
        <v>158</v>
      </c>
      <c r="P57" s="2">
        <f t="shared" si="18"/>
        <v>0.16972396535822754</v>
      </c>
      <c r="Q57">
        <v>0</v>
      </c>
      <c r="R57" s="2">
        <f t="shared" si="25"/>
        <v>606.050500077333</v>
      </c>
    </row>
    <row r="58" spans="1:18" ht="12.75">
      <c r="A58" t="s">
        <v>48</v>
      </c>
      <c r="B58" s="5">
        <v>1500</v>
      </c>
      <c r="C58" s="3">
        <v>605.998</v>
      </c>
      <c r="D58" s="2">
        <f t="shared" si="26"/>
        <v>1500</v>
      </c>
      <c r="E58" s="1">
        <f t="shared" si="19"/>
        <v>3.5980000000000474</v>
      </c>
      <c r="F58" s="1">
        <f t="shared" si="13"/>
        <v>97.85120800000162</v>
      </c>
      <c r="G58" s="2">
        <f t="shared" si="20"/>
        <v>4.087839160861391</v>
      </c>
      <c r="H58" s="3">
        <f t="shared" si="21"/>
        <v>0.2854265823847694</v>
      </c>
      <c r="I58" s="2">
        <f t="shared" si="22"/>
        <v>606.2834265823848</v>
      </c>
      <c r="J58" s="1">
        <f t="shared" si="14"/>
        <v>36.08306000000021</v>
      </c>
      <c r="K58" s="1">
        <f t="shared" si="15"/>
        <v>2.7118323113394776</v>
      </c>
      <c r="L58" s="1">
        <f t="shared" si="16"/>
        <v>3.781671274714673</v>
      </c>
      <c r="M58" s="4">
        <f t="shared" si="17"/>
        <v>0.0012440300408453114</v>
      </c>
      <c r="N58" s="4">
        <f t="shared" si="23"/>
        <v>0.0011852927624557874</v>
      </c>
      <c r="O58" s="5">
        <f t="shared" si="24"/>
        <v>196</v>
      </c>
      <c r="P58" s="2">
        <f t="shared" si="18"/>
        <v>0.23231738144133435</v>
      </c>
      <c r="Q58">
        <v>0</v>
      </c>
      <c r="R58" s="2">
        <f t="shared" si="25"/>
        <v>606.2828174587744</v>
      </c>
    </row>
    <row r="59" spans="1:18" ht="12.75">
      <c r="A59" t="s">
        <v>49</v>
      </c>
      <c r="B59" s="5">
        <v>1623</v>
      </c>
      <c r="C59" s="3">
        <v>606.1445</v>
      </c>
      <c r="D59" s="2">
        <f t="shared" si="26"/>
        <v>1623</v>
      </c>
      <c r="E59" s="1">
        <f t="shared" si="19"/>
        <v>3.5476999999999936</v>
      </c>
      <c r="F59" s="1">
        <f t="shared" si="13"/>
        <v>96.12635057999978</v>
      </c>
      <c r="G59" s="2">
        <f t="shared" si="20"/>
        <v>4.161189908766023</v>
      </c>
      <c r="H59" s="3">
        <f t="shared" si="21"/>
        <v>0.2957616708462391</v>
      </c>
      <c r="I59" s="2">
        <f t="shared" si="22"/>
        <v>606.4402616708462</v>
      </c>
      <c r="J59" s="1">
        <f t="shared" si="14"/>
        <v>35.85821899999997</v>
      </c>
      <c r="K59" s="1">
        <f t="shared" si="15"/>
        <v>2.680734103944199</v>
      </c>
      <c r="L59" s="1">
        <f t="shared" si="16"/>
        <v>3.723959814953624</v>
      </c>
      <c r="M59" s="4">
        <f t="shared" si="17"/>
        <v>0.0013090526983666265</v>
      </c>
      <c r="N59" s="4">
        <f t="shared" si="23"/>
        <v>0.001276541369605969</v>
      </c>
      <c r="O59" s="5">
        <f t="shared" si="24"/>
        <v>123</v>
      </c>
      <c r="P59" s="2">
        <f t="shared" si="18"/>
        <v>0.15701458846153418</v>
      </c>
      <c r="Q59">
        <v>0</v>
      </c>
      <c r="R59" s="2">
        <f t="shared" si="25"/>
        <v>606.4398320472359</v>
      </c>
    </row>
    <row r="60" spans="1:18" ht="12.75">
      <c r="A60" t="s">
        <v>50</v>
      </c>
      <c r="B60" s="5">
        <v>1777</v>
      </c>
      <c r="C60" s="3">
        <v>606.343</v>
      </c>
      <c r="D60" s="2">
        <v>1766</v>
      </c>
      <c r="E60" s="1">
        <f t="shared" si="19"/>
        <v>3.517399999999961</v>
      </c>
      <c r="F60" s="1">
        <f t="shared" si="13"/>
        <v>95.09220551999867</v>
      </c>
      <c r="G60" s="2">
        <f t="shared" si="20"/>
        <v>4.20644360715639</v>
      </c>
      <c r="H60" s="3">
        <f t="shared" si="21"/>
        <v>0.30222957456840915</v>
      </c>
      <c r="I60" s="2">
        <f t="shared" si="22"/>
        <v>606.6452295745684</v>
      </c>
      <c r="J60" s="1">
        <f t="shared" si="14"/>
        <v>35.72277799999982</v>
      </c>
      <c r="K60" s="1">
        <f t="shared" si="15"/>
        <v>2.6619487857299102</v>
      </c>
      <c r="L60" s="1">
        <f t="shared" si="16"/>
        <v>3.6892061805647787</v>
      </c>
      <c r="M60" s="4">
        <f t="shared" si="17"/>
        <v>0.0013502813130467375</v>
      </c>
      <c r="N60" s="4">
        <f t="shared" si="23"/>
        <v>0.001329667005706682</v>
      </c>
      <c r="O60" s="5">
        <f t="shared" si="24"/>
        <v>154</v>
      </c>
      <c r="P60" s="2">
        <f t="shared" si="18"/>
        <v>0.20476871887882903</v>
      </c>
      <c r="Q60">
        <v>0</v>
      </c>
      <c r="R60" s="2">
        <f t="shared" si="25"/>
        <v>606.6446007661148</v>
      </c>
    </row>
    <row r="61" spans="1:18" ht="12.75">
      <c r="A61" t="s">
        <v>51</v>
      </c>
      <c r="B61" s="5">
        <v>1898</v>
      </c>
      <c r="C61" s="3">
        <v>606.498</v>
      </c>
      <c r="D61" s="2">
        <f t="shared" si="26"/>
        <v>1898</v>
      </c>
      <c r="E61" s="1">
        <f t="shared" si="19"/>
        <v>3.4612000000000473</v>
      </c>
      <c r="F61" s="1">
        <f t="shared" si="13"/>
        <v>93.1838108800016</v>
      </c>
      <c r="G61" s="2">
        <f t="shared" si="20"/>
        <v>4.292591129537556</v>
      </c>
      <c r="H61" s="3">
        <f t="shared" si="21"/>
        <v>0.31473559729694034</v>
      </c>
      <c r="I61" s="2">
        <f t="shared" si="22"/>
        <v>606.812735597297</v>
      </c>
      <c r="J61" s="1">
        <f t="shared" si="14"/>
        <v>35.471564000000214</v>
      </c>
      <c r="K61" s="1">
        <f t="shared" si="15"/>
        <v>2.627000345403463</v>
      </c>
      <c r="L61" s="1">
        <f t="shared" si="16"/>
        <v>3.624767649565063</v>
      </c>
      <c r="M61" s="4">
        <f t="shared" si="17"/>
        <v>0.001431152512276186</v>
      </c>
      <c r="N61" s="4">
        <f t="shared" si="23"/>
        <v>0.0013907169126614618</v>
      </c>
      <c r="O61" s="5">
        <f t="shared" si="24"/>
        <v>121</v>
      </c>
      <c r="P61" s="2">
        <f t="shared" si="18"/>
        <v>0.16827674643203688</v>
      </c>
      <c r="Q61">
        <v>0</v>
      </c>
      <c r="R61" s="2">
        <f t="shared" si="25"/>
        <v>606.8128775125468</v>
      </c>
    </row>
    <row r="62" spans="1:18" ht="12.75">
      <c r="A62" t="s">
        <v>52</v>
      </c>
      <c r="B62" s="5">
        <v>2050</v>
      </c>
      <c r="C62" s="3">
        <v>606.713</v>
      </c>
      <c r="D62" s="2">
        <f t="shared" si="26"/>
        <v>2050</v>
      </c>
      <c r="E62" s="1">
        <f t="shared" si="19"/>
        <v>3.432999999999965</v>
      </c>
      <c r="F62" s="1">
        <f t="shared" si="13"/>
        <v>92.23097799999881</v>
      </c>
      <c r="G62" s="2">
        <f t="shared" si="20"/>
        <v>4.336937639325533</v>
      </c>
      <c r="H62" s="3">
        <f t="shared" si="21"/>
        <v>0.32127221888413626</v>
      </c>
      <c r="I62" s="2">
        <f t="shared" si="22"/>
        <v>607.0342722188841</v>
      </c>
      <c r="J62" s="1">
        <f t="shared" si="14"/>
        <v>35.34550999999984</v>
      </c>
      <c r="K62" s="1">
        <f t="shared" si="15"/>
        <v>2.609411435851378</v>
      </c>
      <c r="L62" s="1">
        <f t="shared" si="16"/>
        <v>3.5924446192676935</v>
      </c>
      <c r="M62" s="4">
        <f t="shared" si="17"/>
        <v>0.0014740197957858385</v>
      </c>
      <c r="N62" s="4">
        <f t="shared" si="23"/>
        <v>0.0014525861540310124</v>
      </c>
      <c r="O62" s="5">
        <f t="shared" si="24"/>
        <v>152</v>
      </c>
      <c r="P62" s="2">
        <f t="shared" si="18"/>
        <v>0.22079309541271389</v>
      </c>
      <c r="Q62">
        <v>0</v>
      </c>
      <c r="R62" s="2">
        <f t="shared" si="25"/>
        <v>607.0336706079595</v>
      </c>
    </row>
    <row r="63" spans="1:18" ht="12.75">
      <c r="A63" t="s">
        <v>53</v>
      </c>
      <c r="B63" s="5">
        <v>2187</v>
      </c>
      <c r="C63" s="3">
        <v>606.912</v>
      </c>
      <c r="D63" s="2">
        <f t="shared" si="26"/>
        <v>2187</v>
      </c>
      <c r="E63" s="1">
        <f t="shared" si="19"/>
        <v>3.4128000000000345</v>
      </c>
      <c r="F63" s="1">
        <f t="shared" si="13"/>
        <v>91.55040768000116</v>
      </c>
      <c r="G63" s="2">
        <f t="shared" si="20"/>
        <v>4.369177703698839</v>
      </c>
      <c r="H63" s="3">
        <f t="shared" si="21"/>
        <v>0.32606654017312064</v>
      </c>
      <c r="I63" s="2">
        <f t="shared" si="22"/>
        <v>607.2380665401731</v>
      </c>
      <c r="J63" s="1">
        <f t="shared" si="14"/>
        <v>35.25521600000015</v>
      </c>
      <c r="K63" s="1">
        <f t="shared" si="15"/>
        <v>2.596790434640955</v>
      </c>
      <c r="L63" s="1">
        <f t="shared" si="16"/>
        <v>3.569295767540287</v>
      </c>
      <c r="M63" s="4">
        <f t="shared" si="17"/>
        <v>0.0015057189749634956</v>
      </c>
      <c r="N63" s="4">
        <f t="shared" si="23"/>
        <v>0.001489869385374667</v>
      </c>
      <c r="O63" s="5">
        <f t="shared" si="24"/>
        <v>137</v>
      </c>
      <c r="P63" s="2">
        <f t="shared" si="18"/>
        <v>0.20411210579632938</v>
      </c>
      <c r="Q63">
        <v>0</v>
      </c>
      <c r="R63" s="2">
        <f t="shared" si="25"/>
        <v>607.2377827137558</v>
      </c>
    </row>
    <row r="64" spans="1:18" ht="12.75">
      <c r="A64" t="s">
        <v>54</v>
      </c>
      <c r="B64" s="5">
        <v>2375</v>
      </c>
      <c r="C64" s="3">
        <v>607.1935</v>
      </c>
      <c r="D64" s="2">
        <f t="shared" si="26"/>
        <v>2375</v>
      </c>
      <c r="E64" s="1">
        <f t="shared" si="19"/>
        <v>3.3934999999999715</v>
      </c>
      <c r="F64" s="1">
        <f t="shared" si="13"/>
        <v>90.90168449999904</v>
      </c>
      <c r="G64" s="2">
        <f t="shared" si="20"/>
        <v>4.400358499407172</v>
      </c>
      <c r="H64" s="3">
        <f t="shared" si="21"/>
        <v>0.33073711825520863</v>
      </c>
      <c r="I64" s="2">
        <f t="shared" si="22"/>
        <v>607.5242371182552</v>
      </c>
      <c r="J64" s="1">
        <f t="shared" si="14"/>
        <v>35.16894499999987</v>
      </c>
      <c r="K64" s="1">
        <f t="shared" si="15"/>
        <v>2.584714568492156</v>
      </c>
      <c r="L64" s="1">
        <f t="shared" si="16"/>
        <v>3.5471818552936867</v>
      </c>
      <c r="M64" s="4">
        <f t="shared" si="17"/>
        <v>0.0015368083406000098</v>
      </c>
      <c r="N64" s="4">
        <f t="shared" si="23"/>
        <v>0.0015212636577817528</v>
      </c>
      <c r="O64" s="5">
        <f t="shared" si="24"/>
        <v>188</v>
      </c>
      <c r="P64" s="2">
        <f t="shared" si="18"/>
        <v>0.2859975676629695</v>
      </c>
      <c r="Q64">
        <v>0</v>
      </c>
      <c r="R64" s="2">
        <f t="shared" si="25"/>
        <v>607.5237802814188</v>
      </c>
    </row>
    <row r="65" spans="2:18" ht="12.75">
      <c r="B65" s="5"/>
      <c r="C65" s="3"/>
      <c r="D65" s="2"/>
      <c r="E65" s="1"/>
      <c r="F65" s="1"/>
      <c r="G65" s="2"/>
      <c r="H65" s="3"/>
      <c r="I65" s="2"/>
      <c r="J65" s="1"/>
      <c r="K65" s="1"/>
      <c r="L65" s="1"/>
      <c r="M65" s="4"/>
      <c r="N65" s="4"/>
      <c r="P65" s="2"/>
      <c r="R65" s="2"/>
    </row>
    <row r="66" spans="2:18" ht="12.75">
      <c r="B66" s="5"/>
      <c r="C66" s="2"/>
      <c r="D66" s="2"/>
      <c r="E66" s="1"/>
      <c r="F66" s="1"/>
      <c r="G66" s="3"/>
      <c r="H66" s="3"/>
      <c r="I66" s="2"/>
      <c r="J66" s="1"/>
      <c r="K66" s="1"/>
      <c r="L66" s="1"/>
      <c r="M66" s="4"/>
      <c r="N66" s="4"/>
      <c r="P66" s="2"/>
      <c r="R66" s="2"/>
    </row>
    <row r="67" spans="2:18" ht="12.75">
      <c r="B67" s="5"/>
      <c r="C67" s="2"/>
      <c r="D67" s="2"/>
      <c r="E67" s="1"/>
      <c r="F67" s="1"/>
      <c r="G67" s="3"/>
      <c r="H67" s="3"/>
      <c r="I67" s="2"/>
      <c r="J67" s="1"/>
      <c r="K67" s="1"/>
      <c r="L67" s="1"/>
      <c r="M67" s="4"/>
      <c r="P67" s="2"/>
      <c r="R67" s="2"/>
    </row>
    <row r="68" spans="2:18" ht="12.75">
      <c r="B68" s="5"/>
      <c r="C68" s="2"/>
      <c r="D68" s="2"/>
      <c r="E68" s="1"/>
      <c r="F68" s="1"/>
      <c r="G68" s="3"/>
      <c r="H68" s="3"/>
      <c r="I68" s="2"/>
      <c r="J68" s="1"/>
      <c r="K68" s="1"/>
      <c r="L68" s="1"/>
      <c r="M68" s="4"/>
      <c r="P68" s="2"/>
      <c r="R68" s="2"/>
    </row>
    <row r="69" spans="2:18" ht="12.75">
      <c r="B69" s="5"/>
      <c r="C69" s="2"/>
      <c r="D69" s="2"/>
      <c r="E69" s="1"/>
      <c r="F69" s="1"/>
      <c r="G69" s="3"/>
      <c r="H69" s="3"/>
      <c r="I69" s="2"/>
      <c r="J69" s="1"/>
      <c r="K69" s="1"/>
      <c r="L69" s="1"/>
      <c r="M69" s="4"/>
      <c r="P69" s="2"/>
      <c r="R69" s="2"/>
    </row>
    <row r="70" spans="2:18" ht="12.75">
      <c r="B70" s="5"/>
      <c r="C70" s="2"/>
      <c r="D70" s="2"/>
      <c r="E70" s="1"/>
      <c r="F70" s="1"/>
      <c r="G70" s="3"/>
      <c r="H70" s="3"/>
      <c r="I70" s="2"/>
      <c r="J70" s="1"/>
      <c r="K70" s="1"/>
      <c r="L70" s="1"/>
      <c r="M70" s="4"/>
      <c r="P70" s="2"/>
      <c r="R70" s="2"/>
    </row>
    <row r="71" spans="2:18" ht="12.75">
      <c r="B71" s="5"/>
      <c r="C71" s="2"/>
      <c r="D71" s="2"/>
      <c r="E71" s="1"/>
      <c r="G71" s="3"/>
      <c r="H71" s="3"/>
      <c r="I71" s="2"/>
      <c r="J71" s="1"/>
      <c r="K71" s="1"/>
      <c r="L71" s="1"/>
      <c r="M71" s="4"/>
      <c r="P71" s="2"/>
      <c r="R71" s="2"/>
    </row>
    <row r="72" spans="2:18" ht="12.75">
      <c r="B72" s="5"/>
      <c r="C72" s="2"/>
      <c r="D72" s="2"/>
      <c r="E72" s="1"/>
      <c r="G72" s="3"/>
      <c r="H72" s="3"/>
      <c r="I72" s="2"/>
      <c r="J72" s="1"/>
      <c r="K72" s="1"/>
      <c r="L72" s="1"/>
      <c r="M72" s="4"/>
      <c r="P72" s="2"/>
      <c r="R72" s="2"/>
    </row>
    <row r="73" spans="2:18" ht="12.75">
      <c r="B73" s="5"/>
      <c r="C73" s="2"/>
      <c r="E73" s="1"/>
      <c r="G73" s="3"/>
      <c r="H73" s="3"/>
      <c r="I73" s="2"/>
      <c r="J73" s="1"/>
      <c r="K73" s="1"/>
      <c r="L73" s="1"/>
      <c r="M73" s="4"/>
      <c r="P73" s="2"/>
      <c r="R73" s="2"/>
    </row>
    <row r="74" spans="2:18" ht="12.75">
      <c r="B74" s="5"/>
      <c r="C74" s="2"/>
      <c r="G74" s="3"/>
      <c r="H74" s="3"/>
      <c r="I74" s="2"/>
      <c r="K74" s="1"/>
      <c r="L74" s="1"/>
      <c r="M74" s="4"/>
      <c r="P74" s="2"/>
      <c r="R74" s="2"/>
    </row>
    <row r="75" spans="2:18" ht="12.75">
      <c r="B75" s="5"/>
      <c r="G75" s="3"/>
      <c r="H75" s="3"/>
      <c r="I75" s="2"/>
      <c r="K75" s="1"/>
      <c r="L75" s="1"/>
      <c r="M75" s="4"/>
      <c r="P75" s="2"/>
      <c r="R75" s="2"/>
    </row>
    <row r="76" spans="2:18" ht="12.75">
      <c r="B76" s="5"/>
      <c r="G76" s="3"/>
      <c r="H76" s="3"/>
      <c r="I76" s="2"/>
      <c r="K76" s="1"/>
      <c r="L76" s="1"/>
      <c r="M76" s="4"/>
      <c r="P76" s="2"/>
      <c r="R76" s="2"/>
    </row>
    <row r="77" spans="2:18" ht="12.75">
      <c r="B77" s="5"/>
      <c r="G77" s="3"/>
      <c r="H77" s="3"/>
      <c r="I77" s="2"/>
      <c r="K77" s="1"/>
      <c r="L77" s="1"/>
      <c r="M77" s="4"/>
      <c r="P77" s="2"/>
      <c r="R77" s="2"/>
    </row>
    <row r="78" spans="2:18" ht="12.75">
      <c r="B78" s="5"/>
      <c r="G78" s="3"/>
      <c r="H78" s="3"/>
      <c r="I78" s="2"/>
      <c r="K78" s="1"/>
      <c r="L78" s="1"/>
      <c r="M78" s="4"/>
      <c r="P78" s="2"/>
      <c r="R78" s="2"/>
    </row>
    <row r="79" spans="2:18" ht="12.75">
      <c r="B79" s="5"/>
      <c r="G79" s="3"/>
      <c r="H79" s="3"/>
      <c r="I79" s="2"/>
      <c r="K79" s="1"/>
      <c r="L79" s="1"/>
      <c r="M79" s="4"/>
      <c r="P79" s="2"/>
      <c r="R79" s="2"/>
    </row>
    <row r="80" spans="2:18" ht="12.75">
      <c r="B80" s="5"/>
      <c r="I80" s="2"/>
      <c r="K80" s="1"/>
      <c r="M80" s="4"/>
      <c r="P80" s="2"/>
      <c r="R80" s="2"/>
    </row>
    <row r="81" spans="2:18" ht="12.75">
      <c r="B81" s="5"/>
      <c r="I81" s="2"/>
      <c r="K81" s="1"/>
      <c r="M81" s="4"/>
      <c r="P81" s="2"/>
      <c r="R81" s="2"/>
    </row>
    <row r="82" spans="9:18" ht="12.75">
      <c r="I82" s="2"/>
      <c r="K82" s="1"/>
      <c r="M82" s="4"/>
      <c r="P82" s="2"/>
      <c r="R82" s="2"/>
    </row>
    <row r="83" spans="9:18" ht="12.75">
      <c r="I83" s="2"/>
      <c r="K83" s="1"/>
      <c r="M83" s="4"/>
      <c r="P83" s="2"/>
      <c r="R83" s="2"/>
    </row>
    <row r="84" spans="9:18" ht="12.75">
      <c r="I84" s="2"/>
      <c r="K84" s="1"/>
      <c r="M84" s="4"/>
      <c r="R84" s="2"/>
    </row>
    <row r="85" spans="9:18" ht="12.75">
      <c r="I85" s="2"/>
      <c r="K85" s="1"/>
      <c r="M85" s="4"/>
      <c r="R85" s="2"/>
    </row>
    <row r="86" spans="9:18" ht="12.75">
      <c r="I86" s="2"/>
      <c r="K86" s="1"/>
      <c r="M86" s="4"/>
      <c r="R86" s="2"/>
    </row>
    <row r="87" spans="9:18" ht="12.75">
      <c r="I87" s="2"/>
      <c r="K87" s="1"/>
      <c r="M87" s="4"/>
      <c r="R87" s="2"/>
    </row>
    <row r="88" spans="9:18" ht="12.75">
      <c r="I88" s="2"/>
      <c r="K88" s="1"/>
      <c r="M88" s="4"/>
      <c r="R88" s="2"/>
    </row>
    <row r="89" spans="9:18" ht="12.75">
      <c r="I89" s="2"/>
      <c r="K89" s="1"/>
      <c r="R89" s="2"/>
    </row>
    <row r="90" spans="9:18" ht="12.75">
      <c r="I90" s="2"/>
      <c r="K90" s="1"/>
      <c r="R90" s="2"/>
    </row>
    <row r="91" spans="9:18" ht="12.75">
      <c r="I91" s="2"/>
      <c r="K91" s="1"/>
      <c r="R91" s="2"/>
    </row>
    <row r="92" spans="9:18" ht="12.75">
      <c r="I92" s="2"/>
      <c r="K92" s="1"/>
      <c r="R92" s="2"/>
    </row>
    <row r="93" spans="9:18" ht="12.75">
      <c r="I93" s="2"/>
      <c r="K93" s="1"/>
      <c r="R93" s="2"/>
    </row>
    <row r="94" spans="9:18" ht="12.75">
      <c r="I94" s="2"/>
      <c r="K94" s="1"/>
      <c r="R94" s="2"/>
    </row>
    <row r="95" spans="9:18" ht="12.75">
      <c r="I95" s="2"/>
      <c r="R95" s="2"/>
    </row>
    <row r="96" spans="9:18" ht="12.75">
      <c r="I96" s="2"/>
      <c r="R96" s="2"/>
    </row>
    <row r="97" spans="9:18" ht="12.75">
      <c r="I97" s="2"/>
      <c r="R97" s="2"/>
    </row>
    <row r="98" spans="9:18" ht="12.75">
      <c r="I98" s="2"/>
      <c r="R98" s="2"/>
    </row>
    <row r="99" spans="9:18" ht="12.75">
      <c r="I99" s="2"/>
      <c r="R99" s="2"/>
    </row>
    <row r="100" spans="9:18" ht="12.75">
      <c r="I100" s="2"/>
      <c r="R100" s="2"/>
    </row>
    <row r="101" spans="9:18" ht="12.75">
      <c r="I101" s="2"/>
      <c r="R101" s="2"/>
    </row>
    <row r="102" spans="9:18" ht="12.75">
      <c r="I102" s="2"/>
      <c r="R102" s="2"/>
    </row>
    <row r="103" spans="9:18" ht="12.75">
      <c r="I103" s="2"/>
      <c r="R103" s="2"/>
    </row>
    <row r="104" spans="9:18" ht="12.75">
      <c r="I104" s="2"/>
      <c r="R104" s="2"/>
    </row>
    <row r="105" spans="9:18" ht="12.75">
      <c r="I105" s="2"/>
      <c r="R105" s="2"/>
    </row>
    <row r="106" spans="9:18" ht="12.75">
      <c r="I106" s="2"/>
      <c r="R106" s="2"/>
    </row>
    <row r="107" spans="9:18" ht="12.75">
      <c r="I107" s="2"/>
      <c r="R107" s="2"/>
    </row>
    <row r="108" spans="9:18" ht="12.75">
      <c r="I108" s="2"/>
      <c r="R108" s="2"/>
    </row>
    <row r="109" spans="9:18" ht="12.75">
      <c r="I109" s="2"/>
      <c r="R109" s="2"/>
    </row>
    <row r="110" spans="9:18" ht="12.75">
      <c r="I110" s="2"/>
      <c r="R110" s="2"/>
    </row>
    <row r="111" spans="9:18" ht="12.75">
      <c r="I111" s="2"/>
      <c r="R111" s="2"/>
    </row>
    <row r="112" spans="9:18" ht="12.75">
      <c r="I112" s="2"/>
      <c r="R112" s="2"/>
    </row>
    <row r="113" spans="9:18" ht="12.75">
      <c r="I113" s="2"/>
      <c r="R113" s="2"/>
    </row>
    <row r="114" spans="9:18" ht="12.75">
      <c r="I114" s="2"/>
      <c r="R114" s="2"/>
    </row>
    <row r="115" spans="9:18" ht="12.75">
      <c r="I115" s="2"/>
      <c r="R115" s="2"/>
    </row>
    <row r="116" spans="9:18" ht="12.75">
      <c r="I116" s="2"/>
      <c r="R116" s="2"/>
    </row>
    <row r="117" spans="9:18" ht="12.75">
      <c r="I117" s="2"/>
      <c r="R117" s="2"/>
    </row>
    <row r="118" spans="9:18" ht="12.75">
      <c r="I118" s="2"/>
      <c r="R118" s="2"/>
    </row>
    <row r="119" spans="9:18" ht="12.75">
      <c r="I119" s="2"/>
      <c r="R119" s="2"/>
    </row>
    <row r="120" spans="9:18" ht="12.75">
      <c r="I120" s="2"/>
      <c r="R120" s="2"/>
    </row>
    <row r="121" spans="9:18" ht="12.75">
      <c r="I121" s="2"/>
      <c r="R121" s="2"/>
    </row>
    <row r="122" spans="9:18" ht="12.75">
      <c r="I122" s="2"/>
      <c r="R122" s="2"/>
    </row>
    <row r="123" spans="9:18" ht="12.75">
      <c r="I123" s="2"/>
      <c r="R123" s="2"/>
    </row>
    <row r="124" spans="9:18" ht="12.75">
      <c r="I124" s="2"/>
      <c r="R124" s="2"/>
    </row>
    <row r="125" spans="9:18" ht="12.75">
      <c r="I125" s="2"/>
      <c r="R125" s="2"/>
    </row>
    <row r="126" spans="9:18" ht="12.75">
      <c r="I126" s="2"/>
      <c r="R126" s="2"/>
    </row>
    <row r="127" spans="9:18" ht="12.75">
      <c r="I127" s="2"/>
      <c r="R127" s="2"/>
    </row>
    <row r="128" spans="9:18" ht="12.75">
      <c r="I128" s="2"/>
      <c r="R128" s="2"/>
    </row>
    <row r="129" spans="9:18" ht="12.75">
      <c r="I129" s="2"/>
      <c r="R129" s="2"/>
    </row>
    <row r="130" spans="9:18" ht="12.75">
      <c r="I130" s="2"/>
      <c r="R130" s="2"/>
    </row>
    <row r="131" spans="9:18" ht="12.75">
      <c r="I131" s="2"/>
      <c r="R131" s="2"/>
    </row>
    <row r="132" spans="9:18" ht="12.75">
      <c r="I132" s="2"/>
      <c r="R132" s="2"/>
    </row>
    <row r="133" spans="9:18" ht="12.75">
      <c r="I133" s="2"/>
      <c r="R133" s="2"/>
    </row>
    <row r="134" spans="9:18" ht="12.75">
      <c r="I134" s="2"/>
      <c r="R134" s="2"/>
    </row>
    <row r="135" spans="9:18" ht="12.75">
      <c r="I135" s="2"/>
      <c r="R135" s="2"/>
    </row>
    <row r="136" spans="9:18" ht="12.75">
      <c r="I136" s="2"/>
      <c r="R136" s="2"/>
    </row>
    <row r="137" spans="9:18" ht="12.75">
      <c r="I137" s="2"/>
      <c r="R137" s="2"/>
    </row>
    <row r="138" spans="9:18" ht="12.75">
      <c r="I138" s="2"/>
      <c r="R138" s="2"/>
    </row>
    <row r="139" spans="9:18" ht="12.75">
      <c r="I139" s="2"/>
      <c r="R139" s="2"/>
    </row>
    <row r="140" spans="9:18" ht="12.75">
      <c r="I140" s="2"/>
      <c r="R140" s="2"/>
    </row>
    <row r="141" spans="9:18" ht="12.75">
      <c r="I141" s="2"/>
      <c r="R141" s="2"/>
    </row>
    <row r="142" spans="9:18" ht="12.75">
      <c r="I142" s="2"/>
      <c r="R142" s="2"/>
    </row>
    <row r="143" spans="9:18" ht="12.75">
      <c r="I143" s="2"/>
      <c r="R143" s="2"/>
    </row>
    <row r="144" spans="9:18" ht="12.75">
      <c r="I144" s="2"/>
      <c r="R144" s="2"/>
    </row>
    <row r="145" spans="9:18" ht="12.75">
      <c r="I145" s="2"/>
      <c r="R145" s="2"/>
    </row>
    <row r="146" spans="9:18" ht="12.75">
      <c r="I146" s="2"/>
      <c r="R146" s="2"/>
    </row>
    <row r="147" spans="9:18" ht="12.75">
      <c r="I147" s="2"/>
      <c r="R147" s="2"/>
    </row>
    <row r="148" spans="9:18" ht="12.75">
      <c r="I148" s="2"/>
      <c r="R148" s="2"/>
    </row>
    <row r="149" spans="9:18" ht="12.75">
      <c r="I149" s="2"/>
      <c r="R149" s="2"/>
    </row>
    <row r="150" spans="9:18" ht="12.75">
      <c r="I150" s="2"/>
      <c r="R150" s="2"/>
    </row>
    <row r="151" spans="9:18" ht="12.75">
      <c r="I151" s="2"/>
      <c r="R151" s="2"/>
    </row>
    <row r="152" spans="9:18" ht="12.75">
      <c r="I152" s="2"/>
      <c r="R152" s="2"/>
    </row>
    <row r="153" spans="9:18" ht="12.75">
      <c r="I153" s="2"/>
      <c r="R153" s="2"/>
    </row>
    <row r="154" spans="9:18" ht="12.75">
      <c r="I154" s="2"/>
      <c r="R154" s="2"/>
    </row>
    <row r="155" spans="9:18" ht="12.75">
      <c r="I155" s="2"/>
      <c r="R155" s="2"/>
    </row>
    <row r="156" spans="9:18" ht="12.75">
      <c r="I156" s="2"/>
      <c r="R156" s="2"/>
    </row>
    <row r="157" spans="9:18" ht="12.75">
      <c r="I157" s="2"/>
      <c r="R157" s="2"/>
    </row>
    <row r="158" spans="9:18" ht="12.75">
      <c r="I158" s="2"/>
      <c r="R158" s="2"/>
    </row>
    <row r="159" spans="9:18" ht="12.75">
      <c r="I159" s="2"/>
      <c r="R159" s="2"/>
    </row>
    <row r="160" spans="9:18" ht="12.75">
      <c r="I160" s="2"/>
      <c r="R160" s="2"/>
    </row>
    <row r="161" spans="9:18" ht="12.75">
      <c r="I161" s="2"/>
      <c r="R161" s="2"/>
    </row>
    <row r="162" spans="9:18" ht="12.75">
      <c r="I162" s="2"/>
      <c r="R162" s="2"/>
    </row>
    <row r="163" spans="9:18" ht="12.75">
      <c r="I163" s="2"/>
      <c r="R163" s="2"/>
    </row>
    <row r="164" spans="9:18" ht="12.75">
      <c r="I164" s="2"/>
      <c r="R164" s="2"/>
    </row>
    <row r="165" spans="9:18" ht="12.75">
      <c r="I165" s="2"/>
      <c r="R165" s="2"/>
    </row>
    <row r="166" spans="9:18" ht="12.75">
      <c r="I166" s="2"/>
      <c r="R166" s="2"/>
    </row>
    <row r="167" spans="9:18" ht="12.75">
      <c r="I167" s="2"/>
      <c r="R167" s="2"/>
    </row>
    <row r="168" spans="9:18" ht="12.75">
      <c r="I168" s="2"/>
      <c r="R168" s="2"/>
    </row>
    <row r="169" spans="9:18" ht="12.75">
      <c r="I169" s="2"/>
      <c r="R169" s="2"/>
    </row>
    <row r="170" spans="9:18" ht="12.75">
      <c r="I170" s="2"/>
      <c r="R170" s="2"/>
    </row>
    <row r="171" spans="9:18" ht="12.75">
      <c r="I171" s="2"/>
      <c r="R171" s="2"/>
    </row>
    <row r="172" spans="9:18" ht="12.75">
      <c r="I172" s="2"/>
      <c r="R172" s="2"/>
    </row>
    <row r="173" spans="9:18" ht="12.75">
      <c r="I173" s="2"/>
      <c r="R173" s="2"/>
    </row>
    <row r="174" spans="9:18" ht="12.75">
      <c r="I174" s="2"/>
      <c r="R174" s="2"/>
    </row>
    <row r="175" spans="9:18" ht="12.75">
      <c r="I175" s="2"/>
      <c r="R175" s="2"/>
    </row>
    <row r="176" spans="9:18" ht="12.75">
      <c r="I176" s="2"/>
      <c r="R176" s="2"/>
    </row>
    <row r="177" spans="9:18" ht="12.75">
      <c r="I177" s="2"/>
      <c r="R177" s="2"/>
    </row>
    <row r="178" spans="9:18" ht="12.75">
      <c r="I178" s="2"/>
      <c r="R178" s="2"/>
    </row>
    <row r="179" spans="9:18" ht="12.75">
      <c r="I179" s="2"/>
      <c r="R179" s="2"/>
    </row>
    <row r="180" spans="9:18" ht="12.75">
      <c r="I180" s="2"/>
      <c r="R180" s="2"/>
    </row>
    <row r="181" spans="9:18" ht="12.75">
      <c r="I181" s="2"/>
      <c r="R181" s="2"/>
    </row>
    <row r="182" spans="9:18" ht="12.75">
      <c r="I182" s="2"/>
      <c r="R182" s="2"/>
    </row>
    <row r="183" spans="9:18" ht="12.75">
      <c r="I183" s="2"/>
      <c r="R183" s="2"/>
    </row>
    <row r="184" spans="9:18" ht="12.75">
      <c r="I184" s="2"/>
      <c r="R184" s="2"/>
    </row>
    <row r="185" spans="9:18" ht="12.75">
      <c r="I185" s="2"/>
      <c r="R185" s="2"/>
    </row>
    <row r="186" spans="9:18" ht="12.75">
      <c r="I186" s="2"/>
      <c r="R186" s="2"/>
    </row>
    <row r="187" spans="9:18" ht="12.75">
      <c r="I187" s="2"/>
      <c r="R187" s="2"/>
    </row>
    <row r="188" spans="9:18" ht="12.75">
      <c r="I188" s="2"/>
      <c r="R188" s="2"/>
    </row>
    <row r="189" spans="9:18" ht="12.75">
      <c r="I189" s="2"/>
      <c r="R189" s="2"/>
    </row>
    <row r="190" spans="9:18" ht="12.75">
      <c r="I190" s="2"/>
      <c r="R190" s="2"/>
    </row>
    <row r="191" spans="9:18" ht="12.75">
      <c r="I191" s="2"/>
      <c r="R191" s="2"/>
    </row>
    <row r="192" spans="9:18" ht="12.75">
      <c r="I192" s="2"/>
      <c r="R192" s="2"/>
    </row>
    <row r="193" spans="9:18" ht="12.75">
      <c r="I193" s="2"/>
      <c r="R193" s="2"/>
    </row>
    <row r="194" spans="9:18" ht="12.75">
      <c r="I194" s="2"/>
      <c r="R194" s="2"/>
    </row>
    <row r="195" spans="9:18" ht="12.75">
      <c r="I195" s="2"/>
      <c r="R195" s="2"/>
    </row>
    <row r="196" spans="9:18" ht="12.75">
      <c r="I196" s="2"/>
      <c r="R196" s="2"/>
    </row>
    <row r="197" spans="9:18" ht="12.75">
      <c r="I197" s="2"/>
      <c r="R197" s="2"/>
    </row>
    <row r="198" spans="9:18" ht="12.75">
      <c r="I198" s="2"/>
      <c r="R198" s="2"/>
    </row>
    <row r="199" spans="9:18" ht="12.75">
      <c r="I199" s="2"/>
      <c r="R199" s="2"/>
    </row>
    <row r="200" spans="9:18" ht="12.75">
      <c r="I200" s="2"/>
      <c r="R200" s="2"/>
    </row>
    <row r="201" spans="9:18" ht="12.75">
      <c r="I201" s="2"/>
      <c r="R201" s="2"/>
    </row>
    <row r="202" spans="9:18" ht="12.75">
      <c r="I202" s="2"/>
      <c r="R202" s="2"/>
    </row>
    <row r="203" spans="9:18" ht="12.75">
      <c r="I203" s="2"/>
      <c r="R203" s="2"/>
    </row>
    <row r="204" spans="9:18" ht="12.75">
      <c r="I204" s="2"/>
      <c r="R204" s="2"/>
    </row>
    <row r="205" spans="9:18" ht="12.75">
      <c r="I205" s="2"/>
      <c r="R205" s="2"/>
    </row>
    <row r="206" spans="9:18" ht="12.75">
      <c r="I206" s="2"/>
      <c r="R206" s="2"/>
    </row>
    <row r="207" spans="9:18" ht="12.75">
      <c r="I207" s="2"/>
      <c r="R207" s="2"/>
    </row>
    <row r="208" spans="9:18" ht="12.75">
      <c r="I208" s="2"/>
      <c r="R208" s="2"/>
    </row>
    <row r="209" spans="9:18" ht="12.75">
      <c r="I209" s="2"/>
      <c r="R209" s="2"/>
    </row>
    <row r="210" spans="9:18" ht="12.75">
      <c r="I210" s="2"/>
      <c r="R210" s="2"/>
    </row>
    <row r="211" spans="9:18" ht="12.75">
      <c r="I211" s="2"/>
      <c r="R211" s="2"/>
    </row>
    <row r="212" spans="9:18" ht="12.75">
      <c r="I212" s="2"/>
      <c r="R212" s="2"/>
    </row>
    <row r="213" spans="9:18" ht="12.75">
      <c r="I213" s="2"/>
      <c r="R213" s="2"/>
    </row>
    <row r="214" spans="9:18" ht="12.75">
      <c r="I214" s="2"/>
      <c r="R214" s="2"/>
    </row>
    <row r="215" spans="9:18" ht="12.75">
      <c r="I215" s="2"/>
      <c r="R215" s="2"/>
    </row>
    <row r="216" spans="9:18" ht="12.75">
      <c r="I216" s="2"/>
      <c r="R216" s="2"/>
    </row>
    <row r="217" spans="9:18" ht="12.75">
      <c r="I217" s="2"/>
      <c r="R217" s="2"/>
    </row>
    <row r="218" spans="9:18" ht="12.75">
      <c r="I218" s="2"/>
      <c r="R218" s="2"/>
    </row>
    <row r="219" spans="9:18" ht="12.75">
      <c r="I219" s="2"/>
      <c r="R219" s="2"/>
    </row>
    <row r="220" spans="9:18" ht="12.75">
      <c r="I220" s="2"/>
      <c r="R220" s="2"/>
    </row>
    <row r="221" spans="9:18" ht="12.75">
      <c r="I221" s="2"/>
      <c r="R221" s="2"/>
    </row>
    <row r="222" spans="9:18" ht="12.75">
      <c r="I222" s="2"/>
      <c r="R222" s="2"/>
    </row>
    <row r="223" spans="9:18" ht="12.75">
      <c r="I223" s="2"/>
      <c r="R223" s="2"/>
    </row>
    <row r="224" spans="9:18" ht="12.75">
      <c r="I224" s="2"/>
      <c r="R224" s="2"/>
    </row>
    <row r="225" spans="9:18" ht="12.75">
      <c r="I225" s="2"/>
      <c r="R225" s="2"/>
    </row>
    <row r="226" spans="9:18" ht="12.75">
      <c r="I226" s="2"/>
      <c r="R226" s="2"/>
    </row>
    <row r="227" spans="9:18" ht="12.75">
      <c r="I227" s="2"/>
      <c r="R227" s="2"/>
    </row>
    <row r="228" spans="9:18" ht="12.75">
      <c r="I228" s="2"/>
      <c r="R228" s="2"/>
    </row>
    <row r="229" spans="9:18" ht="12.75">
      <c r="I229" s="2"/>
      <c r="R229" s="2"/>
    </row>
    <row r="230" spans="9:18" ht="12.75">
      <c r="I230" s="2"/>
      <c r="R230" s="2"/>
    </row>
    <row r="231" spans="9:18" ht="12.75">
      <c r="I231" s="2"/>
      <c r="R231" s="2"/>
    </row>
    <row r="232" spans="9:18" ht="12.75">
      <c r="I232" s="2"/>
      <c r="R232" s="2"/>
    </row>
    <row r="233" spans="9:18" ht="12.75">
      <c r="I233" s="2"/>
      <c r="R233" s="2"/>
    </row>
    <row r="234" spans="9:18" ht="12.75">
      <c r="I234" s="2"/>
      <c r="R234" s="2"/>
    </row>
    <row r="235" spans="9:18" ht="12.75">
      <c r="I235" s="2"/>
      <c r="R235" s="2"/>
    </row>
    <row r="236" spans="9:18" ht="12.75">
      <c r="I236" s="2"/>
      <c r="R236" s="2"/>
    </row>
    <row r="237" spans="9:18" ht="12.75">
      <c r="I237" s="2"/>
      <c r="R237" s="2"/>
    </row>
    <row r="238" spans="9:18" ht="12.75">
      <c r="I238" s="2"/>
      <c r="R238" s="2"/>
    </row>
    <row r="239" spans="9:18" ht="12.75">
      <c r="I239" s="2"/>
      <c r="R239" s="2"/>
    </row>
    <row r="240" spans="9:18" ht="12.75">
      <c r="I240" s="2"/>
      <c r="R240" s="2"/>
    </row>
    <row r="241" spans="9:18" ht="12.75">
      <c r="I241" s="2"/>
      <c r="R241" s="2"/>
    </row>
    <row r="242" spans="9:18" ht="12.75">
      <c r="I242" s="2"/>
      <c r="R242" s="2"/>
    </row>
    <row r="243" spans="9:18" ht="12.75">
      <c r="I243" s="2"/>
      <c r="R243" s="2"/>
    </row>
    <row r="244" spans="9:18" ht="12.75">
      <c r="I244" s="2"/>
      <c r="R244" s="2"/>
    </row>
    <row r="245" spans="9:18" ht="12.75">
      <c r="I245" s="2"/>
      <c r="R245" s="2"/>
    </row>
    <row r="246" spans="9:18" ht="12.75">
      <c r="I246" s="2"/>
      <c r="R246" s="2"/>
    </row>
    <row r="247" spans="9:18" ht="12.75">
      <c r="I247" s="2"/>
      <c r="R247" s="2"/>
    </row>
    <row r="248" spans="9:18" ht="12.75">
      <c r="I248" s="2"/>
      <c r="R248" s="2"/>
    </row>
    <row r="249" spans="9:18" ht="12.75">
      <c r="I249" s="2"/>
      <c r="R249" s="2"/>
    </row>
    <row r="250" spans="9:18" ht="12.75">
      <c r="I250" s="2"/>
      <c r="R250" s="2"/>
    </row>
    <row r="251" spans="9:18" ht="12.75">
      <c r="I251" s="2"/>
      <c r="R251" s="2"/>
    </row>
    <row r="252" spans="9:18" ht="12.75">
      <c r="I252" s="2"/>
      <c r="R252" s="2"/>
    </row>
    <row r="253" spans="9:18" ht="12.75">
      <c r="I253" s="2"/>
      <c r="R253" s="2"/>
    </row>
    <row r="254" spans="9:18" ht="12.75">
      <c r="I254" s="2"/>
      <c r="R254" s="2"/>
    </row>
    <row r="255" spans="9:18" ht="12.75">
      <c r="I255" s="2"/>
      <c r="R255" s="2"/>
    </row>
    <row r="256" spans="9:18" ht="12.75">
      <c r="I256" s="2"/>
      <c r="R256" s="2"/>
    </row>
    <row r="257" spans="9:18" ht="12.75">
      <c r="I257" s="2"/>
      <c r="R257" s="2"/>
    </row>
    <row r="258" spans="9:18" ht="12.75">
      <c r="I258" s="2"/>
      <c r="R258" s="2"/>
    </row>
    <row r="259" spans="9:18" ht="12.75">
      <c r="I259" s="2"/>
      <c r="R259" s="2"/>
    </row>
    <row r="260" spans="9:18" ht="12.75">
      <c r="I260" s="2"/>
      <c r="R260" s="2"/>
    </row>
    <row r="261" spans="9:18" ht="12.75">
      <c r="I261" s="2"/>
      <c r="R261" s="2"/>
    </row>
    <row r="262" spans="9:18" ht="12.75">
      <c r="I262" s="2"/>
      <c r="R262" s="2"/>
    </row>
    <row r="263" spans="9:18" ht="12.75">
      <c r="I263" s="2"/>
      <c r="R263" s="2"/>
    </row>
    <row r="264" spans="9:18" ht="12.75">
      <c r="I264" s="2"/>
      <c r="R264" s="2"/>
    </row>
    <row r="265" spans="9:18" ht="12.75">
      <c r="I265" s="2"/>
      <c r="R265" s="2"/>
    </row>
    <row r="266" spans="9:18" ht="12.75">
      <c r="I266" s="2"/>
      <c r="R266" s="2"/>
    </row>
    <row r="267" spans="9:18" ht="12.75">
      <c r="I267" s="2"/>
      <c r="R267" s="2"/>
    </row>
    <row r="268" spans="9:18" ht="12.75">
      <c r="I268" s="2"/>
      <c r="R268" s="2"/>
    </row>
    <row r="269" spans="9:18" ht="12.75">
      <c r="I269" s="2"/>
      <c r="R269" s="2"/>
    </row>
    <row r="270" spans="9:18" ht="12.75">
      <c r="I270" s="2"/>
      <c r="R270" s="2"/>
    </row>
    <row r="271" spans="9:18" ht="12.75">
      <c r="I271" s="2"/>
      <c r="R271" s="2"/>
    </row>
    <row r="272" spans="9:18" ht="12.75">
      <c r="I272" s="2"/>
      <c r="R272" s="2"/>
    </row>
    <row r="273" spans="9:18" ht="12.75">
      <c r="I273" s="2"/>
      <c r="R273" s="2"/>
    </row>
    <row r="274" spans="9:18" ht="12.75">
      <c r="I274" s="2"/>
      <c r="R274" s="2"/>
    </row>
    <row r="275" spans="9:18" ht="12.75">
      <c r="I275" s="2"/>
      <c r="R275" s="2"/>
    </row>
    <row r="276" spans="9:18" ht="12.75">
      <c r="I276" s="2"/>
      <c r="R276" s="2"/>
    </row>
    <row r="277" spans="9:18" ht="12.75">
      <c r="I277" s="2"/>
      <c r="R277" s="2"/>
    </row>
    <row r="278" spans="9:18" ht="12.75">
      <c r="I278" s="2"/>
      <c r="R278" s="2"/>
    </row>
    <row r="279" spans="9:18" ht="12.75">
      <c r="I279" s="2"/>
      <c r="R279" s="2"/>
    </row>
    <row r="280" spans="9:18" ht="12.75">
      <c r="I280" s="2"/>
      <c r="R280" s="2"/>
    </row>
    <row r="281" spans="9:18" ht="12.75">
      <c r="I281" s="2"/>
      <c r="R281" s="2"/>
    </row>
    <row r="282" spans="9:18" ht="12.75">
      <c r="I282" s="2"/>
      <c r="R282" s="2"/>
    </row>
    <row r="283" spans="9:18" ht="12.75">
      <c r="I283" s="2"/>
      <c r="R283" s="2"/>
    </row>
    <row r="284" spans="9:18" ht="12.75">
      <c r="I284" s="2"/>
      <c r="R284" s="2"/>
    </row>
    <row r="285" spans="9:18" ht="12.75">
      <c r="I285" s="2"/>
      <c r="R285" s="2"/>
    </row>
    <row r="286" spans="9:18" ht="12.75">
      <c r="I286" s="2"/>
      <c r="R286" s="2"/>
    </row>
    <row r="287" spans="9:18" ht="12.75">
      <c r="I287" s="2"/>
      <c r="R287" s="2"/>
    </row>
    <row r="288" spans="9:18" ht="12.75">
      <c r="I288" s="2"/>
      <c r="R288" s="2"/>
    </row>
    <row r="289" spans="9:18" ht="12.75">
      <c r="I289" s="2"/>
      <c r="R289" s="2"/>
    </row>
    <row r="290" spans="9:18" ht="12.75">
      <c r="I290" s="2"/>
      <c r="R290" s="2"/>
    </row>
    <row r="291" spans="9:18" ht="12.75">
      <c r="I291" s="2"/>
      <c r="R291" s="2"/>
    </row>
    <row r="292" spans="9:18" ht="12.75">
      <c r="I292" s="2"/>
      <c r="R292" s="2"/>
    </row>
    <row r="293" spans="9:18" ht="12.75">
      <c r="I293" s="2"/>
      <c r="R293" s="2"/>
    </row>
    <row r="294" spans="9:18" ht="12.75">
      <c r="I294" s="2"/>
      <c r="R294" s="2"/>
    </row>
    <row r="295" spans="9:18" ht="12.75">
      <c r="I295" s="2"/>
      <c r="R295" s="2"/>
    </row>
    <row r="296" spans="9:18" ht="12.75">
      <c r="I296" s="2"/>
      <c r="R296" s="2"/>
    </row>
    <row r="297" spans="9:18" ht="12.75">
      <c r="I297" s="2"/>
      <c r="R297" s="2"/>
    </row>
    <row r="298" spans="9:18" ht="12.75">
      <c r="I298" s="2"/>
      <c r="R298" s="2"/>
    </row>
    <row r="299" spans="9:18" ht="12.75">
      <c r="I299" s="2"/>
      <c r="R299" s="2"/>
    </row>
    <row r="300" spans="9:18" ht="12.75">
      <c r="I300" s="2"/>
      <c r="R300" s="2"/>
    </row>
    <row r="301" spans="9:18" ht="12.75">
      <c r="I301" s="2"/>
      <c r="R301" s="2"/>
    </row>
    <row r="302" spans="9:18" ht="12.75">
      <c r="I302" s="2"/>
      <c r="R302" s="2"/>
    </row>
    <row r="303" spans="9:18" ht="12.75">
      <c r="I303" s="2"/>
      <c r="R303" s="2"/>
    </row>
    <row r="304" spans="9:18" ht="12.75">
      <c r="I304" s="2"/>
      <c r="R304" s="2"/>
    </row>
    <row r="305" spans="9:18" ht="12.75">
      <c r="I305" s="2"/>
      <c r="R305" s="2"/>
    </row>
    <row r="306" spans="9:18" ht="12.75">
      <c r="I306" s="2"/>
      <c r="R306" s="2"/>
    </row>
    <row r="307" spans="9:18" ht="12.75">
      <c r="I307" s="2"/>
      <c r="R307" s="2"/>
    </row>
    <row r="308" spans="9:18" ht="12.75">
      <c r="I308" s="2"/>
      <c r="R308" s="2"/>
    </row>
    <row r="309" spans="9:18" ht="12.75">
      <c r="I309" s="2"/>
      <c r="R309" s="2"/>
    </row>
    <row r="310" spans="9:18" ht="12.75">
      <c r="I310" s="2"/>
      <c r="R310" s="2"/>
    </row>
    <row r="311" spans="9:18" ht="12.75">
      <c r="I311" s="2"/>
      <c r="R311" s="2"/>
    </row>
    <row r="312" spans="9:18" ht="12.75">
      <c r="I312" s="2"/>
      <c r="R312" s="2"/>
    </row>
    <row r="313" spans="9:18" ht="12.75">
      <c r="I313" s="2"/>
      <c r="R313" s="2"/>
    </row>
    <row r="314" spans="9:18" ht="12.75">
      <c r="I314" s="2"/>
      <c r="R314" s="2"/>
    </row>
    <row r="315" spans="9:18" ht="12.75">
      <c r="I315" s="2"/>
      <c r="R315" s="2"/>
    </row>
    <row r="316" spans="9:18" ht="12.75">
      <c r="I316" s="2"/>
      <c r="R316" s="2"/>
    </row>
    <row r="317" spans="9:18" ht="12.75">
      <c r="I317" s="2"/>
      <c r="R317" s="2"/>
    </row>
    <row r="318" spans="9:18" ht="12.75">
      <c r="I318" s="2"/>
      <c r="R318" s="2"/>
    </row>
    <row r="319" spans="9:18" ht="12.75">
      <c r="I319" s="2"/>
      <c r="R319" s="2"/>
    </row>
    <row r="320" spans="9:18" ht="12.75">
      <c r="I320" s="2"/>
      <c r="R320" s="2"/>
    </row>
    <row r="321" spans="9:18" ht="12.75">
      <c r="I321" s="2"/>
      <c r="R321" s="2"/>
    </row>
    <row r="322" spans="9:18" ht="12.75">
      <c r="I322" s="2"/>
      <c r="R322" s="2"/>
    </row>
    <row r="323" spans="9:18" ht="12.75">
      <c r="I323" s="2"/>
      <c r="R323" s="2"/>
    </row>
    <row r="324" spans="9:18" ht="12.75">
      <c r="I324" s="2"/>
      <c r="R324" s="2"/>
    </row>
    <row r="325" spans="9:18" ht="12.75">
      <c r="I325" s="2"/>
      <c r="R325" s="2"/>
    </row>
    <row r="326" spans="9:18" ht="12.75">
      <c r="I326" s="2"/>
      <c r="R326" s="2"/>
    </row>
    <row r="327" spans="9:18" ht="12.75">
      <c r="I327" s="2"/>
      <c r="R327" s="2"/>
    </row>
    <row r="328" spans="9:18" ht="12.75">
      <c r="I328" s="2"/>
      <c r="R328" s="2"/>
    </row>
    <row r="329" spans="9:18" ht="12.75">
      <c r="I329" s="2"/>
      <c r="R329" s="2"/>
    </row>
    <row r="330" spans="9:18" ht="12.75">
      <c r="I330" s="2"/>
      <c r="R330" s="2"/>
    </row>
    <row r="331" spans="9:18" ht="12.75">
      <c r="I331" s="2"/>
      <c r="R331" s="2"/>
    </row>
    <row r="332" spans="9:18" ht="12.75">
      <c r="I332" s="2"/>
      <c r="R332" s="2"/>
    </row>
    <row r="333" spans="9:18" ht="12.75">
      <c r="I333" s="2"/>
      <c r="R333" s="2"/>
    </row>
    <row r="334" spans="9:18" ht="12.75">
      <c r="I334" s="2"/>
      <c r="R334" s="2"/>
    </row>
    <row r="335" spans="9:18" ht="12.75">
      <c r="I335" s="2"/>
      <c r="R335" s="2"/>
    </row>
    <row r="336" spans="9:18" ht="12.75">
      <c r="I336" s="2"/>
      <c r="R336" s="2"/>
    </row>
    <row r="337" spans="9:18" ht="12.75">
      <c r="I337" s="2"/>
      <c r="R337" s="2"/>
    </row>
    <row r="338" spans="9:18" ht="12.75">
      <c r="I338" s="2"/>
      <c r="R338" s="2"/>
    </row>
    <row r="339" spans="9:18" ht="12.75">
      <c r="I339" s="2"/>
      <c r="R339" s="2"/>
    </row>
    <row r="340" spans="9:18" ht="12.75">
      <c r="I340" s="2"/>
      <c r="R340" s="2"/>
    </row>
    <row r="341" spans="9:18" ht="12.75">
      <c r="I341" s="2"/>
      <c r="R341" s="2"/>
    </row>
    <row r="342" spans="9:18" ht="12.75">
      <c r="I342" s="2"/>
      <c r="R342" s="2"/>
    </row>
    <row r="343" spans="9:18" ht="12.75">
      <c r="I343" s="2"/>
      <c r="R343" s="2"/>
    </row>
    <row r="344" spans="9:18" ht="12.75">
      <c r="I344" s="2"/>
      <c r="R344" s="2"/>
    </row>
    <row r="345" spans="9:18" ht="12.75">
      <c r="I345" s="2"/>
      <c r="R345" s="2"/>
    </row>
    <row r="346" spans="9:18" ht="12.75">
      <c r="I346" s="2"/>
      <c r="R346" s="2"/>
    </row>
    <row r="347" spans="9:18" ht="12.75">
      <c r="I347" s="2"/>
      <c r="R347" s="2"/>
    </row>
    <row r="348" spans="9:18" ht="12.75">
      <c r="I348" s="2"/>
      <c r="R348" s="2"/>
    </row>
    <row r="349" spans="9:18" ht="12.75">
      <c r="I349" s="2"/>
      <c r="R349" s="2"/>
    </row>
    <row r="350" spans="9:18" ht="12.75">
      <c r="I350" s="2"/>
      <c r="R350" s="2"/>
    </row>
    <row r="351" spans="9:18" ht="12.75">
      <c r="I351" s="2"/>
      <c r="R351" s="2"/>
    </row>
    <row r="352" spans="9:18" ht="12.75">
      <c r="I352" s="2"/>
      <c r="R352" s="2"/>
    </row>
    <row r="353" spans="9:18" ht="12.75">
      <c r="I353" s="2"/>
      <c r="R353" s="2"/>
    </row>
    <row r="354" spans="9:18" ht="12.75">
      <c r="I354" s="2"/>
      <c r="R354" s="2"/>
    </row>
    <row r="355" spans="9:18" ht="12.75">
      <c r="I355" s="2"/>
      <c r="R355" s="2"/>
    </row>
    <row r="356" spans="9:18" ht="12.75">
      <c r="I356" s="2"/>
      <c r="R356" s="2"/>
    </row>
    <row r="357" spans="9:18" ht="12.75">
      <c r="I357" s="2"/>
      <c r="R357" s="2"/>
    </row>
    <row r="358" spans="9:18" ht="12.75">
      <c r="I358" s="2"/>
      <c r="R358" s="2"/>
    </row>
    <row r="359" spans="9:18" ht="12.75">
      <c r="I359" s="2"/>
      <c r="R359" s="2"/>
    </row>
    <row r="360" spans="9:18" ht="12.75">
      <c r="I360" s="2"/>
      <c r="R360" s="2"/>
    </row>
    <row r="361" spans="9:18" ht="12.75">
      <c r="I361" s="2"/>
      <c r="R361" s="2"/>
    </row>
    <row r="362" spans="9:18" ht="12.75">
      <c r="I362" s="2"/>
      <c r="R362" s="2"/>
    </row>
    <row r="363" spans="9:18" ht="12.75">
      <c r="I363" s="2"/>
      <c r="R363" s="2"/>
    </row>
    <row r="364" spans="9:18" ht="12.75">
      <c r="I364" s="2"/>
      <c r="R364" s="2"/>
    </row>
    <row r="365" spans="9:18" ht="12.75">
      <c r="I365" s="2"/>
      <c r="R365" s="2"/>
    </row>
    <row r="366" spans="9:18" ht="12.75">
      <c r="I366" s="2"/>
      <c r="R366" s="2"/>
    </row>
    <row r="367" spans="9:18" ht="12.75">
      <c r="I367" s="2"/>
      <c r="R367" s="2"/>
    </row>
    <row r="368" spans="9:18" ht="12.75">
      <c r="I368" s="2"/>
      <c r="R368" s="2"/>
    </row>
    <row r="369" spans="9:18" ht="12.75">
      <c r="I369" s="2"/>
      <c r="R369" s="2"/>
    </row>
    <row r="370" spans="9:18" ht="12.75">
      <c r="I370" s="2"/>
      <c r="R370" s="2"/>
    </row>
    <row r="371" spans="9:18" ht="12.75">
      <c r="I371" s="2"/>
      <c r="R371" s="2"/>
    </row>
    <row r="372" spans="9:18" ht="12.75">
      <c r="I372" s="2"/>
      <c r="R372" s="2"/>
    </row>
    <row r="373" spans="9:18" ht="12.75">
      <c r="I373" s="2"/>
      <c r="R373" s="2"/>
    </row>
    <row r="374" spans="9:18" ht="12.75">
      <c r="I374" s="2"/>
      <c r="R374" s="2"/>
    </row>
    <row r="375" spans="9:18" ht="12.75">
      <c r="I375" s="2"/>
      <c r="R375" s="2"/>
    </row>
    <row r="376" spans="9:18" ht="12.75">
      <c r="I376" s="2"/>
      <c r="R376" s="2"/>
    </row>
    <row r="377" ht="12.75">
      <c r="R377" s="2"/>
    </row>
    <row r="378" ht="12.75">
      <c r="R378" s="2"/>
    </row>
    <row r="379" ht="12.75">
      <c r="R379" s="2"/>
    </row>
    <row r="380" ht="12.75">
      <c r="R380" s="2"/>
    </row>
    <row r="381" ht="12.75">
      <c r="R381" s="2"/>
    </row>
    <row r="382" ht="12.75">
      <c r="R382" s="2"/>
    </row>
    <row r="383" ht="12.75">
      <c r="R383" s="2"/>
    </row>
    <row r="384" ht="12.75">
      <c r="R384" s="2"/>
    </row>
    <row r="385" ht="12.75">
      <c r="R385" s="2"/>
    </row>
    <row r="386" ht="12.75">
      <c r="R386" s="2"/>
    </row>
    <row r="387" ht="12.75">
      <c r="R387" s="2"/>
    </row>
    <row r="388" ht="12.75">
      <c r="R388" s="2"/>
    </row>
    <row r="389" ht="12.75">
      <c r="R389" s="2"/>
    </row>
    <row r="390" ht="12.75">
      <c r="R390" s="2"/>
    </row>
    <row r="391" ht="12.75">
      <c r="R391" s="2"/>
    </row>
    <row r="392" ht="12.75">
      <c r="R392" s="2"/>
    </row>
    <row r="393" ht="12.75">
      <c r="R393" s="2"/>
    </row>
    <row r="394" ht="12.75">
      <c r="R394" s="2"/>
    </row>
    <row r="395" ht="12.75">
      <c r="R395" s="2"/>
    </row>
    <row r="396" ht="12.75">
      <c r="R396" s="2"/>
    </row>
    <row r="397" ht="12.75">
      <c r="R397" s="2"/>
    </row>
    <row r="398" ht="12.75">
      <c r="R398" s="2"/>
    </row>
    <row r="399" ht="12.75">
      <c r="R399" s="2"/>
    </row>
    <row r="400" ht="12.75">
      <c r="R400" s="2"/>
    </row>
    <row r="401" ht="12.75">
      <c r="R401" s="2"/>
    </row>
    <row r="402" ht="12.75">
      <c r="R402" s="2"/>
    </row>
    <row r="403" ht="12.75">
      <c r="R403" s="2"/>
    </row>
    <row r="404" ht="12.75">
      <c r="R404" s="2"/>
    </row>
    <row r="405" ht="12.75">
      <c r="R405" s="2"/>
    </row>
    <row r="406" ht="12.75">
      <c r="R406" s="2"/>
    </row>
    <row r="407" ht="12.75">
      <c r="R407" s="2"/>
    </row>
    <row r="408" ht="12.75">
      <c r="R408" s="2"/>
    </row>
    <row r="409" ht="12.75">
      <c r="R409" s="2"/>
    </row>
    <row r="410" ht="12.75">
      <c r="R410" s="2"/>
    </row>
    <row r="411" ht="12.75">
      <c r="R411" s="2"/>
    </row>
    <row r="412" ht="12.75">
      <c r="R412" s="2"/>
    </row>
    <row r="413" ht="12.75">
      <c r="R413" s="2"/>
    </row>
    <row r="414" ht="12.75">
      <c r="R414" s="2"/>
    </row>
    <row r="415" ht="12.75">
      <c r="R415" s="2"/>
    </row>
    <row r="416" ht="12.75">
      <c r="R416" s="2"/>
    </row>
    <row r="417" ht="12.75">
      <c r="R417" s="2"/>
    </row>
    <row r="418" ht="12.75">
      <c r="R418" s="2"/>
    </row>
    <row r="419" ht="12.75">
      <c r="R419" s="2"/>
    </row>
    <row r="420" ht="12.75">
      <c r="R420" s="2"/>
    </row>
    <row r="421" ht="12.75">
      <c r="R421" s="2"/>
    </row>
    <row r="422" ht="12.75">
      <c r="R422" s="2"/>
    </row>
    <row r="423" ht="12.75">
      <c r="R423" s="2"/>
    </row>
    <row r="424" ht="12.75">
      <c r="R424" s="2"/>
    </row>
    <row r="425" ht="12.75">
      <c r="R425" s="2"/>
    </row>
    <row r="426" ht="12.75">
      <c r="R426" s="2"/>
    </row>
    <row r="427" ht="12.75">
      <c r="R427" s="2"/>
    </row>
    <row r="428" ht="12.75">
      <c r="R428" s="2"/>
    </row>
    <row r="429" ht="12.75">
      <c r="R429" s="2"/>
    </row>
    <row r="430" ht="12.75">
      <c r="R430" s="2"/>
    </row>
    <row r="431" ht="12.75">
      <c r="R431" s="2"/>
    </row>
    <row r="432" ht="12.75">
      <c r="R432" s="2"/>
    </row>
    <row r="433" ht="12.75">
      <c r="R433" s="2"/>
    </row>
    <row r="434" ht="12.75">
      <c r="R434" s="2"/>
    </row>
    <row r="435" ht="12.75">
      <c r="R435" s="2"/>
    </row>
    <row r="436" ht="12.75">
      <c r="R436" s="2"/>
    </row>
    <row r="437" ht="12.75">
      <c r="R437" s="2"/>
    </row>
    <row r="438" ht="12.75">
      <c r="R438" s="2"/>
    </row>
    <row r="439" ht="12.75">
      <c r="R439" s="2"/>
    </row>
    <row r="440" ht="12.75">
      <c r="R440" s="2"/>
    </row>
    <row r="441" ht="12.75">
      <c r="R441" s="2"/>
    </row>
    <row r="442" ht="12.75">
      <c r="R442" s="2"/>
    </row>
    <row r="443" ht="12.75">
      <c r="R443" s="2"/>
    </row>
    <row r="444" ht="12.75">
      <c r="R444" s="2"/>
    </row>
    <row r="445" ht="12.75">
      <c r="R445" s="2"/>
    </row>
    <row r="446" ht="12.75">
      <c r="R446" s="2"/>
    </row>
    <row r="447" ht="12.75">
      <c r="R447" s="2"/>
    </row>
    <row r="448" ht="12.75">
      <c r="R448" s="2"/>
    </row>
    <row r="449" ht="12.75">
      <c r="R449" s="2"/>
    </row>
    <row r="450" ht="12.75">
      <c r="R450" s="2"/>
    </row>
    <row r="451" ht="12.75">
      <c r="R451" s="2"/>
    </row>
    <row r="452" ht="12.75">
      <c r="R452" s="2"/>
    </row>
    <row r="453" ht="12.75">
      <c r="R453" s="2"/>
    </row>
    <row r="454" ht="12.75">
      <c r="R454" s="2"/>
    </row>
    <row r="455" ht="12.75">
      <c r="R455" s="2"/>
    </row>
    <row r="456" ht="12.75">
      <c r="R456" s="2"/>
    </row>
    <row r="457" ht="12.75">
      <c r="R457" s="2"/>
    </row>
    <row r="458" ht="12.75">
      <c r="R458" s="2"/>
    </row>
    <row r="459" ht="12.75">
      <c r="R459" s="2"/>
    </row>
    <row r="460" ht="12.75">
      <c r="R460" s="2"/>
    </row>
    <row r="461" ht="12.75">
      <c r="R461" s="2"/>
    </row>
    <row r="462" ht="12.75">
      <c r="R462" s="2"/>
    </row>
    <row r="463" ht="12.75">
      <c r="R463" s="2"/>
    </row>
    <row r="464" ht="12.75">
      <c r="R464" s="2"/>
    </row>
    <row r="465" ht="12.75">
      <c r="R465" s="2"/>
    </row>
    <row r="466" ht="12.75">
      <c r="R466" s="2"/>
    </row>
    <row r="467" ht="12.75">
      <c r="R467" s="2"/>
    </row>
    <row r="468" ht="12.75">
      <c r="R468" s="2"/>
    </row>
    <row r="469" ht="12.75">
      <c r="R469" s="2"/>
    </row>
    <row r="470" ht="12.75">
      <c r="R470" s="2"/>
    </row>
    <row r="471" ht="12.75">
      <c r="R471" s="2"/>
    </row>
    <row r="472" ht="12.75">
      <c r="R472" s="2"/>
    </row>
    <row r="473" ht="12.75">
      <c r="R473" s="2"/>
    </row>
    <row r="474" ht="12.75">
      <c r="R474" s="2"/>
    </row>
    <row r="475" ht="12.75">
      <c r="R475" s="2"/>
    </row>
    <row r="476" ht="12.75">
      <c r="R476" s="2"/>
    </row>
    <row r="477" ht="12.75">
      <c r="R477" s="2"/>
    </row>
    <row r="478" ht="12.75">
      <c r="R478" s="2"/>
    </row>
    <row r="479" ht="12.75">
      <c r="R479" s="2"/>
    </row>
    <row r="480" ht="12.75">
      <c r="R480" s="2"/>
    </row>
    <row r="481" ht="12.75">
      <c r="R481" s="2"/>
    </row>
    <row r="482" ht="12.75">
      <c r="R482" s="2"/>
    </row>
    <row r="483" ht="12.75">
      <c r="R483" s="2"/>
    </row>
    <row r="484" ht="12.75">
      <c r="R484" s="2"/>
    </row>
    <row r="485" ht="12.75">
      <c r="R485" s="2"/>
    </row>
    <row r="486" ht="12.75">
      <c r="R486" s="2"/>
    </row>
    <row r="487" ht="12.75">
      <c r="R487" s="2"/>
    </row>
    <row r="488" ht="12.75">
      <c r="R488" s="2"/>
    </row>
    <row r="489" ht="12.75">
      <c r="R489" s="2"/>
    </row>
    <row r="490" ht="12.75">
      <c r="R490" s="2"/>
    </row>
    <row r="491" ht="12.75">
      <c r="R491" s="2"/>
    </row>
    <row r="492" ht="12.75">
      <c r="R492" s="2"/>
    </row>
    <row r="493" ht="12.75">
      <c r="R493" s="2"/>
    </row>
    <row r="494" ht="12.75">
      <c r="R494" s="2"/>
    </row>
    <row r="495" ht="12.75">
      <c r="R495" s="2"/>
    </row>
    <row r="496" ht="12.75">
      <c r="R496" s="2"/>
    </row>
    <row r="497" ht="12.75">
      <c r="R497" s="2"/>
    </row>
    <row r="498" ht="12.75">
      <c r="R498" s="2"/>
    </row>
    <row r="499" ht="12.75">
      <c r="R499" s="2"/>
    </row>
    <row r="500" ht="12.75">
      <c r="R500" s="2"/>
    </row>
    <row r="501" ht="12.75">
      <c r="R501" s="2"/>
    </row>
    <row r="502" ht="12.75">
      <c r="R502" s="2"/>
    </row>
    <row r="503" ht="12.75">
      <c r="R503" s="2"/>
    </row>
    <row r="504" ht="12.75">
      <c r="R504" s="2"/>
    </row>
    <row r="505" ht="12.75">
      <c r="R505" s="2"/>
    </row>
    <row r="506" ht="12.75">
      <c r="R506" s="2"/>
    </row>
    <row r="507" ht="12.75">
      <c r="R507" s="2"/>
    </row>
    <row r="508" ht="12.75">
      <c r="R508" s="2"/>
    </row>
    <row r="509" ht="12.75">
      <c r="R509" s="2"/>
    </row>
    <row r="510" ht="12.75">
      <c r="R510" s="2"/>
    </row>
    <row r="511" ht="12.75">
      <c r="R511" s="2"/>
    </row>
    <row r="512" ht="12.75">
      <c r="R512" s="2"/>
    </row>
    <row r="513" ht="12.75">
      <c r="R513" s="2"/>
    </row>
    <row r="514" ht="12.75">
      <c r="R514" s="2"/>
    </row>
    <row r="515" ht="12.75">
      <c r="R515" s="2"/>
    </row>
    <row r="516" ht="12.75">
      <c r="R516" s="2"/>
    </row>
    <row r="517" ht="12.75">
      <c r="R517" s="2"/>
    </row>
    <row r="518" ht="12.75">
      <c r="R518" s="2"/>
    </row>
    <row r="519" ht="12.75">
      <c r="R519" s="2"/>
    </row>
    <row r="520" ht="12.75">
      <c r="R520" s="2"/>
    </row>
    <row r="521" ht="12.75">
      <c r="R521" s="2"/>
    </row>
    <row r="522" ht="12.75">
      <c r="R522" s="2"/>
    </row>
    <row r="523" ht="12.75">
      <c r="R523" s="2"/>
    </row>
    <row r="524" ht="12.75">
      <c r="R524" s="2"/>
    </row>
    <row r="525" ht="12.75">
      <c r="R525" s="2"/>
    </row>
    <row r="526" ht="12.75">
      <c r="R526" s="2"/>
    </row>
    <row r="527" ht="12.75">
      <c r="R527" s="2"/>
    </row>
    <row r="528" ht="12.75">
      <c r="R528" s="2"/>
    </row>
    <row r="529" ht="12.75">
      <c r="R529" s="2"/>
    </row>
    <row r="530" ht="12.75">
      <c r="R530" s="2"/>
    </row>
    <row r="531" ht="12.75">
      <c r="R531" s="2"/>
    </row>
    <row r="532" ht="12.75">
      <c r="R532" s="2"/>
    </row>
    <row r="533" ht="12.75">
      <c r="R533" s="2"/>
    </row>
    <row r="534" ht="12.75">
      <c r="R534" s="2"/>
    </row>
    <row r="535" ht="12.75">
      <c r="R535" s="2"/>
    </row>
    <row r="536" ht="12.75">
      <c r="R536" s="2"/>
    </row>
    <row r="537" ht="12.75">
      <c r="R537" s="2"/>
    </row>
    <row r="538" ht="12.75">
      <c r="R538" s="2"/>
    </row>
    <row r="539" ht="12.75">
      <c r="R539" s="2"/>
    </row>
    <row r="540" ht="12.75">
      <c r="R540" s="2"/>
    </row>
    <row r="541" ht="12.75">
      <c r="R541" s="2"/>
    </row>
    <row r="542" ht="12.75">
      <c r="R542" s="2"/>
    </row>
    <row r="543" ht="12.75">
      <c r="R543" s="2"/>
    </row>
    <row r="544" ht="12.75">
      <c r="R544" s="2"/>
    </row>
    <row r="545" ht="12.75">
      <c r="R545" s="2"/>
    </row>
    <row r="546" ht="12.75">
      <c r="R546" s="2"/>
    </row>
    <row r="547" ht="12.75">
      <c r="R547" s="2"/>
    </row>
    <row r="548" ht="12.75">
      <c r="R548" s="2"/>
    </row>
    <row r="549" ht="12.75">
      <c r="R549" s="2"/>
    </row>
    <row r="550" ht="12.75">
      <c r="R550" s="2"/>
    </row>
    <row r="551" ht="12.75">
      <c r="R551" s="2"/>
    </row>
    <row r="552" ht="12.75">
      <c r="R552" s="2"/>
    </row>
    <row r="553" ht="12.75">
      <c r="R553" s="2"/>
    </row>
    <row r="554" ht="12.75">
      <c r="R554" s="2"/>
    </row>
    <row r="555" ht="12.75">
      <c r="R555" s="2"/>
    </row>
    <row r="556" ht="12.75">
      <c r="R556" s="2"/>
    </row>
    <row r="557" ht="12.75">
      <c r="R557" s="2"/>
    </row>
    <row r="558" ht="12.75">
      <c r="R558" s="2"/>
    </row>
    <row r="559" ht="12.75">
      <c r="R559" s="2"/>
    </row>
    <row r="560" ht="12.75">
      <c r="R560" s="2"/>
    </row>
    <row r="561" ht="12.75">
      <c r="R561" s="2"/>
    </row>
    <row r="562" ht="12.75">
      <c r="R562" s="2"/>
    </row>
    <row r="563" ht="12.75">
      <c r="R563" s="2"/>
    </row>
    <row r="564" ht="12.75">
      <c r="R564" s="2"/>
    </row>
    <row r="565" ht="12.75">
      <c r="R565" s="2"/>
    </row>
    <row r="566" ht="12.75">
      <c r="R566" s="2"/>
    </row>
    <row r="567" ht="12.75">
      <c r="R567" s="2"/>
    </row>
    <row r="568" ht="12.75">
      <c r="R568" s="2"/>
    </row>
    <row r="569" ht="12.75">
      <c r="R569" s="2"/>
    </row>
    <row r="570" ht="12.75">
      <c r="R570" s="2"/>
    </row>
    <row r="571" ht="12.75">
      <c r="R571" s="2"/>
    </row>
    <row r="572" ht="12.75">
      <c r="R572" s="2"/>
    </row>
    <row r="573" ht="12.75">
      <c r="R573" s="2"/>
    </row>
    <row r="574" ht="12.75">
      <c r="R574" s="2"/>
    </row>
    <row r="575" ht="12.75">
      <c r="R575" s="2"/>
    </row>
    <row r="576" ht="12.75">
      <c r="R576" s="2"/>
    </row>
    <row r="577" ht="12.75">
      <c r="R577" s="2"/>
    </row>
    <row r="578" ht="12.75">
      <c r="R578" s="2"/>
    </row>
    <row r="579" ht="12.75">
      <c r="R579" s="2"/>
    </row>
    <row r="580" ht="12.75">
      <c r="R580" s="2"/>
    </row>
    <row r="581" ht="12.75">
      <c r="R581" s="2"/>
    </row>
    <row r="582" ht="12.75">
      <c r="R582" s="2"/>
    </row>
    <row r="583" ht="12.75">
      <c r="R583" s="2"/>
    </row>
    <row r="584" ht="12.75">
      <c r="R584" s="2"/>
    </row>
    <row r="585" ht="12.75">
      <c r="R585" s="2"/>
    </row>
    <row r="586" ht="12.75">
      <c r="R586" s="2"/>
    </row>
    <row r="587" ht="12.75">
      <c r="R587" s="2"/>
    </row>
    <row r="588" ht="12.75">
      <c r="R588" s="2"/>
    </row>
    <row r="589" ht="12.75">
      <c r="R589" s="2"/>
    </row>
    <row r="590" ht="12.75">
      <c r="R590" s="2"/>
    </row>
    <row r="591" ht="12.75">
      <c r="R591" s="2"/>
    </row>
    <row r="592" ht="12.75">
      <c r="R592" s="2"/>
    </row>
    <row r="593" ht="12.75">
      <c r="R593" s="2"/>
    </row>
    <row r="594" ht="12.75">
      <c r="R594" s="2"/>
    </row>
    <row r="595" ht="12.75">
      <c r="R595" s="2"/>
    </row>
    <row r="596" ht="12.75">
      <c r="R596" s="2"/>
    </row>
    <row r="597" ht="12.75">
      <c r="R597" s="2"/>
    </row>
    <row r="598" ht="12.75">
      <c r="R598" s="2"/>
    </row>
    <row r="599" ht="12.75">
      <c r="R599" s="2"/>
    </row>
    <row r="600" ht="12.75">
      <c r="R600" s="2"/>
    </row>
    <row r="601" ht="12.75">
      <c r="R601" s="2"/>
    </row>
    <row r="602" ht="12.75">
      <c r="R602" s="2"/>
    </row>
    <row r="603" ht="12.75">
      <c r="R603" s="2"/>
    </row>
    <row r="604" ht="12.75">
      <c r="R604" s="2"/>
    </row>
    <row r="605" ht="12.75">
      <c r="R605" s="2"/>
    </row>
    <row r="606" ht="12.75">
      <c r="R606" s="2"/>
    </row>
    <row r="607" ht="12.75">
      <c r="R607" s="2"/>
    </row>
    <row r="608" ht="12.75">
      <c r="R608" s="2"/>
    </row>
    <row r="609" ht="12.75">
      <c r="R609" s="2"/>
    </row>
    <row r="610" ht="12.75">
      <c r="R610" s="2"/>
    </row>
    <row r="611" ht="12.75">
      <c r="R611" s="2"/>
    </row>
    <row r="612" ht="12.75">
      <c r="R612" s="2"/>
    </row>
    <row r="613" ht="12.75">
      <c r="R613" s="2"/>
    </row>
    <row r="614" ht="12.75">
      <c r="R614" s="2"/>
    </row>
    <row r="615" ht="12.75">
      <c r="R615" s="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jihova jira</cp:lastModifiedBy>
  <dcterms:created xsi:type="dcterms:W3CDTF">2001-03-29T16:14:13Z</dcterms:created>
  <dcterms:modified xsi:type="dcterms:W3CDTF">2016-01-13T11:14:57Z</dcterms:modified>
  <cp:category/>
  <cp:version/>
  <cp:contentType/>
  <cp:contentStatus/>
</cp:coreProperties>
</file>